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V. Ž. - tajnica\Desktop\TAJA\financijski planovi i periodični\plan i obračuni 2020\"/>
    </mc:Choice>
  </mc:AlternateContent>
  <bookViews>
    <workbookView xWindow="0" yWindow="0" windowWidth="21600" windowHeight="9630"/>
  </bookViews>
  <sheets>
    <sheet name="opći dio" sheetId="3" r:id="rId1"/>
    <sheet name="prihodi" sheetId="1" r:id="rId2"/>
    <sheet name="rashodi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M17" i="1"/>
  <c r="F24" i="3"/>
  <c r="F23" i="3"/>
  <c r="F25" i="3" s="1"/>
  <c r="F27" i="3" s="1"/>
  <c r="F13" i="3" l="1"/>
  <c r="F16" i="3" s="1"/>
  <c r="M9" i="1"/>
  <c r="H21" i="2" l="1"/>
  <c r="F17" i="1" l="1"/>
  <c r="D19" i="2" l="1"/>
  <c r="E19" i="2"/>
  <c r="F19" i="2"/>
  <c r="G19" i="2"/>
  <c r="H19" i="2"/>
  <c r="I19" i="2"/>
  <c r="J19" i="2"/>
  <c r="K19" i="2"/>
  <c r="L19" i="2"/>
  <c r="M19" i="2"/>
  <c r="N19" i="2"/>
  <c r="O19" i="2"/>
  <c r="C19" i="2"/>
  <c r="D16" i="2"/>
  <c r="E16" i="2"/>
  <c r="F16" i="2"/>
  <c r="G16" i="2"/>
  <c r="H16" i="2"/>
  <c r="I16" i="2"/>
  <c r="J16" i="2"/>
  <c r="K16" i="2"/>
  <c r="L16" i="2"/>
  <c r="M16" i="2"/>
  <c r="N16" i="2"/>
  <c r="O16" i="2"/>
  <c r="C16" i="2"/>
  <c r="D14" i="2"/>
  <c r="E14" i="2"/>
  <c r="F14" i="2"/>
  <c r="G14" i="2"/>
  <c r="H14" i="2"/>
  <c r="I14" i="2"/>
  <c r="J14" i="2"/>
  <c r="K14" i="2"/>
  <c r="L14" i="2"/>
  <c r="M14" i="2"/>
  <c r="N14" i="2"/>
  <c r="O14" i="2"/>
  <c r="C14" i="2"/>
  <c r="D8" i="2"/>
  <c r="D21" i="2" s="1"/>
  <c r="E8" i="2"/>
  <c r="F8" i="2"/>
  <c r="G8" i="2"/>
  <c r="H8" i="2"/>
  <c r="I8" i="2"/>
  <c r="J8" i="2"/>
  <c r="K8" i="2"/>
  <c r="L8" i="2"/>
  <c r="M8" i="2"/>
  <c r="N8" i="2"/>
  <c r="O8" i="2"/>
  <c r="C8" i="2"/>
  <c r="N21" i="2"/>
  <c r="C4" i="2"/>
  <c r="D4" i="2"/>
  <c r="E4" i="2"/>
  <c r="F4" i="2"/>
  <c r="G4" i="2"/>
  <c r="H4" i="2"/>
  <c r="I4" i="2"/>
  <c r="J4" i="2"/>
  <c r="K4" i="2"/>
  <c r="L4" i="2"/>
  <c r="M4" i="2"/>
  <c r="N4" i="2"/>
  <c r="O4" i="2"/>
  <c r="B19" i="2"/>
  <c r="B16" i="2"/>
  <c r="B14" i="2"/>
  <c r="B8" i="2"/>
  <c r="B4" i="2"/>
  <c r="C17" i="1"/>
  <c r="D17" i="1"/>
  <c r="E17" i="1"/>
  <c r="G17" i="1"/>
  <c r="H17" i="1"/>
  <c r="I17" i="1"/>
  <c r="J17" i="1"/>
  <c r="K17" i="1"/>
  <c r="L17" i="1"/>
  <c r="N17" i="1"/>
  <c r="O17" i="1"/>
  <c r="B17" i="1"/>
  <c r="F21" i="2" l="1"/>
  <c r="J21" i="2"/>
  <c r="L21" i="2"/>
  <c r="I21" i="2"/>
  <c r="G21" i="2"/>
  <c r="M21" i="2"/>
  <c r="E21" i="2"/>
  <c r="O21" i="2"/>
  <c r="K21" i="2"/>
  <c r="C21" i="2"/>
  <c r="B21" i="2"/>
  <c r="B18" i="1"/>
  <c r="B19" i="1"/>
  <c r="B22" i="2" l="1"/>
  <c r="B23" i="2"/>
</calcChain>
</file>

<file path=xl/sharedStrings.xml><?xml version="1.0" encoding="utf-8"?>
<sst xmlns="http://schemas.openxmlformats.org/spreadsheetml/2006/main" count="63" uniqueCount="47">
  <si>
    <t>Izvor prihoda i primitaka</t>
  </si>
  <si>
    <t>Oznaka                           rač.iz                                      računskog                                         plana</t>
  </si>
  <si>
    <t>Konto</t>
  </si>
  <si>
    <t>Opći prihodi i primici (izvor 011 MŽ)</t>
  </si>
  <si>
    <t>REBALANS Opći prihodi i primici (izvor 011 MŽ)</t>
  </si>
  <si>
    <t>Prihodi za posebne namjene (izvor 043)</t>
  </si>
  <si>
    <t>REBALANS Prihodi za posebne namjene (izvor 043)</t>
  </si>
  <si>
    <t>Ostale pomoći (izvor 052)</t>
  </si>
  <si>
    <t>REBALANS Ostale pomoći (izvor 052)</t>
  </si>
  <si>
    <t>Decentralizirana sredstva (izvor 044)</t>
  </si>
  <si>
    <t>REBALANS Decentralizirana sredstva (izvor 044)</t>
  </si>
  <si>
    <t>UKUPNO PO IZVORIMA</t>
  </si>
  <si>
    <t>2020.</t>
  </si>
  <si>
    <t>REBALANS PLANA PRIHODA I PRIMITAKA ZA 2020.</t>
  </si>
  <si>
    <t xml:space="preserve">Vlastiti prihodi (izvor 031) </t>
  </si>
  <si>
    <t>PLAN UKUPNO 2020.</t>
  </si>
  <si>
    <t>REBALANS PLANA UKUPNO 2020.</t>
  </si>
  <si>
    <t xml:space="preserve">REBALANS Vlastiti prihodi (izvor 031) </t>
  </si>
  <si>
    <t>Pomoći EU (izvor 051)</t>
  </si>
  <si>
    <t>REBALANS Pomoći EU (izvor 051)</t>
  </si>
  <si>
    <t>Pomoći proračunskim korisnicima temeljem prijenosa EU sredstava (izvor 054 - asistenti)</t>
  </si>
  <si>
    <t>REBALANS Pomoći proračunskim korisnicima temeljem prijenosa EU sredstava (izvor 054 - asistenti)</t>
  </si>
  <si>
    <t>REBALANS  Plana rashoda i izdataka prema izvorima financiranja za 2020.</t>
  </si>
  <si>
    <t>UKUPNO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</si>
  <si>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</si>
  <si>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</si>
  <si>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</si>
  <si>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</si>
  <si>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</si>
  <si>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</si>
  <si>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</si>
  <si>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</si>
  <si>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Prijedlog plana 
za 2020.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</si>
  <si>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</si>
  <si>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</si>
  <si>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</si>
  <si>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</si>
  <si>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</si>
  <si>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REBALANS FINANCIJSKOG PLANA ZA 2020. GODINU</t>
  </si>
  <si>
    <t>REBALNS 2020.</t>
  </si>
  <si>
    <t>OŠ DR. VINKA ŽGANCA VRATIŠINEC, ŠKOLSKA 4, VARTIŠINEC, 40315 MURSKO SREDIŠĆE</t>
  </si>
  <si>
    <t>OIB: 40508372369, RKP: 16184</t>
  </si>
  <si>
    <t>UKUPAN DONOS VIŠKA/MANJKA IZ PRETHODNE</t>
  </si>
  <si>
    <t>VIŠAK/MANJAK IZ OVE GODINE KOJI ĆE SE RASPOREDITI</t>
  </si>
  <si>
    <t>Klasa: 400-02-01/20-01/01</t>
  </si>
  <si>
    <t>Urbroj: 2109-49-20-01</t>
  </si>
  <si>
    <t>U Vratišincu, 28.12.2020.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</si>
</sst>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n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5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wrapText="1"/>
    </xf>
    <xf numFmtId="0" fontId="3" fillId="0" borderId="0" xfId="0" applyFont="1"/>
    <xf numFmtId="3" fontId="8" fillId="0" borderId="0" xfId="0" quotePrefix="1" applyNumberFormat="1" applyFont="1" applyFill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/>
    <xf numFmtId="3" fontId="10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/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3" fontId="10" fillId="0" borderId="0" xfId="0" applyNumberFormat="1" applyFont="1" applyBorder="1"/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left" wrapText="1"/>
    </xf>
    <xf numFmtId="1" fontId="11" fillId="0" borderId="12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horizontal="left" wrapText="1"/>
    </xf>
    <xf numFmtId="1" fontId="3" fillId="0" borderId="18" xfId="0" applyNumberFormat="1" applyFont="1" applyBorder="1" applyAlignment="1">
      <alignment horizontal="left" wrapText="1"/>
    </xf>
    <xf numFmtId="0" fontId="11" fillId="3" borderId="24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3" fontId="3" fillId="0" borderId="5" xfId="0" applyNumberFormat="1" applyFont="1" applyBorder="1"/>
    <xf numFmtId="3" fontId="3" fillId="3" borderId="25" xfId="0" applyNumberFormat="1" applyFont="1" applyFill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3" borderId="23" xfId="0" applyNumberFormat="1" applyFont="1" applyFill="1" applyBorder="1"/>
    <xf numFmtId="3" fontId="3" fillId="0" borderId="22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0" fontId="12" fillId="0" borderId="21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2" xfId="0" quotePrefix="1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wrapText="1"/>
    </xf>
    <xf numFmtId="164" fontId="9" fillId="4" borderId="19" xfId="0" applyNumberFormat="1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left" vertical="center"/>
    </xf>
    <xf numFmtId="164" fontId="10" fillId="0" borderId="36" xfId="0" applyNumberFormat="1" applyFont="1" applyBorder="1" applyAlignment="1">
      <alignment horizontal="left" vertical="center"/>
    </xf>
    <xf numFmtId="164" fontId="10" fillId="0" borderId="37" xfId="0" applyNumberFormat="1" applyFont="1" applyBorder="1" applyAlignment="1">
      <alignment horizontal="left" vertical="center"/>
    </xf>
    <xf numFmtId="164" fontId="10" fillId="0" borderId="37" xfId="0" applyNumberFormat="1" applyFont="1" applyFill="1" applyBorder="1" applyAlignment="1">
      <alignment horizontal="left" vertical="center"/>
    </xf>
    <xf numFmtId="164" fontId="10" fillId="0" borderId="38" xfId="0" applyNumberFormat="1" applyFont="1" applyFill="1" applyBorder="1" applyAlignment="1">
      <alignment horizontal="left" vertical="center"/>
    </xf>
    <xf numFmtId="164" fontId="10" fillId="0" borderId="30" xfId="0" applyNumberFormat="1" applyFont="1" applyBorder="1" applyAlignment="1">
      <alignment horizontal="left" vertical="center"/>
    </xf>
    <xf numFmtId="164" fontId="10" fillId="0" borderId="22" xfId="0" applyNumberFormat="1" applyFont="1" applyBorder="1" applyAlignment="1">
      <alignment horizontal="left" vertical="center"/>
    </xf>
    <xf numFmtId="164" fontId="10" fillId="0" borderId="22" xfId="0" applyNumberFormat="1" applyFont="1" applyFill="1" applyBorder="1" applyAlignment="1">
      <alignment horizontal="left" vertical="center"/>
    </xf>
    <xf numFmtId="164" fontId="10" fillId="0" borderId="31" xfId="0" applyNumberFormat="1" applyFont="1" applyFill="1" applyBorder="1" applyAlignment="1">
      <alignment horizontal="left" vertical="center"/>
    </xf>
    <xf numFmtId="164" fontId="10" fillId="0" borderId="39" xfId="0" applyNumberFormat="1" applyFont="1" applyBorder="1" applyAlignment="1">
      <alignment horizontal="left" vertical="center"/>
    </xf>
    <xf numFmtId="164" fontId="10" fillId="0" borderId="35" xfId="0" applyNumberFormat="1" applyFont="1" applyBorder="1" applyAlignment="1">
      <alignment horizontal="left" vertical="center"/>
    </xf>
    <xf numFmtId="164" fontId="10" fillId="0" borderId="35" xfId="0" applyNumberFormat="1" applyFont="1" applyFill="1" applyBorder="1" applyAlignment="1">
      <alignment horizontal="left" vertical="center"/>
    </xf>
    <xf numFmtId="164" fontId="10" fillId="0" borderId="40" xfId="0" applyNumberFormat="1" applyFont="1" applyFill="1" applyBorder="1" applyAlignment="1">
      <alignment horizontal="left" vertical="center"/>
    </xf>
    <xf numFmtId="164" fontId="9" fillId="4" borderId="2" xfId="0" applyNumberFormat="1" applyFont="1" applyFill="1" applyBorder="1" applyAlignment="1">
      <alignment horizontal="left" vertical="center"/>
    </xf>
    <xf numFmtId="164" fontId="9" fillId="4" borderId="7" xfId="0" applyNumberFormat="1" applyFont="1" applyFill="1" applyBorder="1" applyAlignment="1">
      <alignment horizontal="left" vertical="center"/>
    </xf>
    <xf numFmtId="164" fontId="9" fillId="4" borderId="8" xfId="0" applyNumberFormat="1" applyFont="1" applyFill="1" applyBorder="1" applyAlignment="1">
      <alignment horizontal="left" vertical="center"/>
    </xf>
    <xf numFmtId="164" fontId="10" fillId="0" borderId="36" xfId="0" applyNumberFormat="1" applyFont="1" applyBorder="1" applyAlignment="1">
      <alignment horizontal="left" vertical="center" wrapText="1"/>
    </xf>
    <xf numFmtId="164" fontId="10" fillId="0" borderId="37" xfId="0" applyNumberFormat="1" applyFont="1" applyBorder="1" applyAlignment="1">
      <alignment horizontal="left" vertical="center" wrapText="1"/>
    </xf>
    <xf numFmtId="164" fontId="10" fillId="0" borderId="39" xfId="0" applyNumberFormat="1" applyFont="1" applyBorder="1" applyAlignment="1">
      <alignment horizontal="left" vertical="center" wrapText="1"/>
    </xf>
    <xf numFmtId="164" fontId="10" fillId="0" borderId="35" xfId="0" applyNumberFormat="1" applyFont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left" vertical="center"/>
    </xf>
    <xf numFmtId="164" fontId="10" fillId="0" borderId="41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164" fontId="9" fillId="3" borderId="20" xfId="0" applyNumberFormat="1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left" vertical="center"/>
    </xf>
    <xf numFmtId="164" fontId="9" fillId="3" borderId="7" xfId="0" applyNumberFormat="1" applyFont="1" applyFill="1" applyBorder="1" applyAlignment="1">
      <alignment horizontal="left" vertical="center"/>
    </xf>
    <xf numFmtId="164" fontId="9" fillId="3" borderId="8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42" xfId="0" quotePrefix="1" applyFont="1" applyBorder="1" applyAlignment="1">
      <alignment horizontal="left" wrapText="1"/>
    </xf>
    <xf numFmtId="0" fontId="15" fillId="0" borderId="43" xfId="0" quotePrefix="1" applyFont="1" applyBorder="1" applyAlignment="1">
      <alignment horizontal="left" wrapText="1"/>
    </xf>
    <xf numFmtId="0" fontId="15" fillId="0" borderId="43" xfId="0" quotePrefix="1" applyFont="1" applyBorder="1" applyAlignment="1">
      <alignment horizontal="center" wrapText="1"/>
    </xf>
    <xf numFmtId="0" fontId="15" fillId="0" borderId="43" xfId="0" quotePrefix="1" applyNumberFormat="1" applyFont="1" applyFill="1" applyBorder="1" applyAlignment="1" applyProtection="1">
      <alignment horizontal="left"/>
    </xf>
    <xf numFmtId="0" fontId="16" fillId="0" borderId="22" xfId="0" applyNumberFormat="1" applyFont="1" applyFill="1" applyBorder="1" applyAlignment="1" applyProtection="1">
      <alignment horizontal="center" wrapText="1"/>
    </xf>
    <xf numFmtId="0" fontId="3" fillId="5" borderId="43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/>
    <xf numFmtId="164" fontId="0" fillId="0" borderId="0" xfId="0" applyNumberFormat="1"/>
    <xf numFmtId="3" fontId="16" fillId="5" borderId="22" xfId="0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0" fontId="4" fillId="5" borderId="42" xfId="0" applyFont="1" applyFill="1" applyBorder="1" applyAlignment="1">
      <alignment horizontal="left"/>
    </xf>
    <xf numFmtId="3" fontId="16" fillId="0" borderId="22" xfId="0" applyNumberFormat="1" applyFont="1" applyBorder="1" applyAlignment="1">
      <alignment horizontal="right"/>
    </xf>
    <xf numFmtId="3" fontId="16" fillId="5" borderId="22" xfId="0" applyNumberFormat="1" applyFont="1" applyFill="1" applyBorder="1" applyAlignment="1" applyProtection="1">
      <alignment horizontal="right" wrapText="1"/>
    </xf>
    <xf numFmtId="0" fontId="16" fillId="0" borderId="42" xfId="0" quotePrefix="1" applyFont="1" applyBorder="1" applyAlignment="1">
      <alignment horizontal="left" wrapText="1"/>
    </xf>
    <xf numFmtId="0" fontId="16" fillId="0" borderId="43" xfId="0" quotePrefix="1" applyFont="1" applyBorder="1" applyAlignment="1">
      <alignment horizontal="left" wrapText="1"/>
    </xf>
    <xf numFmtId="0" fontId="16" fillId="0" borderId="43" xfId="0" quotePrefix="1" applyFont="1" applyBorder="1" applyAlignment="1">
      <alignment horizontal="center" wrapText="1"/>
    </xf>
    <xf numFmtId="0" fontId="16" fillId="0" borderId="43" xfId="0" quotePrefix="1" applyNumberFormat="1" applyFont="1" applyFill="1" applyBorder="1" applyAlignment="1" applyProtection="1">
      <alignment horizontal="left"/>
    </xf>
    <xf numFmtId="3" fontId="16" fillId="6" borderId="42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/>
    <xf numFmtId="0" fontId="20" fillId="0" borderId="0" xfId="0" applyFont="1" applyAlignment="1"/>
    <xf numFmtId="0" fontId="16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4" fillId="0" borderId="42" xfId="0" applyNumberFormat="1" applyFont="1" applyFill="1" applyBorder="1" applyAlignment="1" applyProtection="1">
      <alignment horizontal="left" wrapText="1"/>
    </xf>
    <xf numFmtId="0" fontId="3" fillId="0" borderId="43" xfId="0" applyNumberFormat="1" applyFont="1" applyFill="1" applyBorder="1" applyAlignment="1" applyProtection="1">
      <alignment wrapText="1"/>
    </xf>
    <xf numFmtId="0" fontId="4" fillId="5" borderId="42" xfId="0" quotePrefix="1" applyNumberFormat="1" applyFont="1" applyFill="1" applyBorder="1" applyAlignment="1" applyProtection="1">
      <alignment horizontal="left" wrapText="1"/>
    </xf>
    <xf numFmtId="0" fontId="3" fillId="5" borderId="43" xfId="0" applyNumberFormat="1" applyFont="1" applyFill="1" applyBorder="1" applyAlignment="1" applyProtection="1">
      <alignment wrapText="1"/>
    </xf>
    <xf numFmtId="0" fontId="4" fillId="0" borderId="42" xfId="0" quotePrefix="1" applyNumberFormat="1" applyFont="1" applyFill="1" applyBorder="1" applyAlignment="1" applyProtection="1">
      <alignment horizontal="left" wrapText="1"/>
    </xf>
    <xf numFmtId="0" fontId="4" fillId="0" borderId="42" xfId="0" quotePrefix="1" applyFont="1" applyBorder="1" applyAlignment="1">
      <alignment horizontal="left"/>
    </xf>
    <xf numFmtId="0" fontId="3" fillId="0" borderId="4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6" borderId="42" xfId="0" applyNumberFormat="1" applyFont="1" applyFill="1" applyBorder="1" applyAlignment="1" applyProtection="1">
      <alignment horizontal="left" wrapText="1"/>
    </xf>
    <xf numFmtId="0" fontId="16" fillId="6" borderId="43" xfId="0" applyNumberFormat="1" applyFont="1" applyFill="1" applyBorder="1" applyAlignment="1" applyProtection="1">
      <alignment horizontal="left" wrapText="1"/>
    </xf>
    <xf numFmtId="0" fontId="16" fillId="6" borderId="44" xfId="0" applyNumberFormat="1" applyFont="1" applyFill="1" applyBorder="1" applyAlignment="1" applyProtection="1">
      <alignment horizontal="left" wrapText="1"/>
    </xf>
    <xf numFmtId="0" fontId="16" fillId="5" borderId="42" xfId="0" applyNumberFormat="1" applyFont="1" applyFill="1" applyBorder="1" applyAlignment="1" applyProtection="1">
      <alignment horizontal="left" wrapText="1"/>
    </xf>
    <xf numFmtId="0" fontId="16" fillId="5" borderId="43" xfId="0" applyNumberFormat="1" applyFont="1" applyFill="1" applyBorder="1" applyAlignment="1" applyProtection="1">
      <alignment horizontal="left" wrapText="1"/>
    </xf>
    <xf numFmtId="0" fontId="16" fillId="5" borderId="44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5" borderId="42" xfId="0" applyNumberFormat="1" applyFont="1" applyFill="1" applyBorder="1" applyAlignment="1" applyProtection="1">
      <alignment horizontal="left" wrapText="1"/>
    </xf>
    <xf numFmtId="0" fontId="3" fillId="5" borderId="43" xfId="0" applyNumberFormat="1" applyFont="1" applyFill="1" applyBorder="1" applyAlignment="1" applyProtection="1"/>
    <xf numFmtId="0" fontId="4" fillId="0" borderId="42" xfId="0" quotePrefix="1" applyFont="1" applyFill="1" applyBorder="1" applyAlignment="1">
      <alignment horizontal="left"/>
    </xf>
    <xf numFmtId="0" fontId="4" fillId="0" borderId="43" xfId="0" quotePrefix="1" applyFont="1" applyFill="1" applyBorder="1" applyAlignment="1">
      <alignment horizontal="left"/>
    </xf>
    <xf numFmtId="0" fontId="4" fillId="0" borderId="44" xfId="0" quotePrefix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7" fillId="0" borderId="0" xfId="0" applyNumberFormat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&#352;%20V.%20&#381;.%20-%20tajnica/Desktop/TAJA/financijski%20planovi%20i%20periodi&#269;ni/plan%20i%20obra&#269;uni%202021/Financijski%20plan%202021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"/>
      <sheetName val="PLAN RASHODA I IZDATAKA"/>
    </sheetNames>
    <sheetDataSet>
      <sheetData sheetId="0"/>
      <sheetData sheetId="1">
        <row r="16">
          <cell r="K16">
            <v>0</v>
          </cell>
        </row>
      </sheetData>
      <sheetData sheetId="2">
        <row r="91">
          <cell r="C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A6" sqref="A6:F6"/>
    </sheetView>
  </sheetViews>
  <sheetFormatPr defaultRowHeight="15" x14ac:dyDescent="0.25"/>
  <cols>
    <col min="1" max="2" width="4.28515625" style="1" customWidth="1"/>
    <col min="3" max="3" width="5.5703125" style="1" customWidth="1"/>
    <col min="4" max="4" width="5.28515625" style="95" customWidth="1"/>
    <col min="5" max="5" width="43.42578125" style="1" customWidth="1"/>
    <col min="6" max="6" width="19.7109375" style="1" customWidth="1"/>
  </cols>
  <sheetData>
    <row r="1" spans="1:6" x14ac:dyDescent="0.25">
      <c r="A1" s="113" t="s">
        <v>40</v>
      </c>
      <c r="B1" s="114"/>
      <c r="C1" s="114"/>
      <c r="D1" s="114"/>
      <c r="E1" s="114"/>
      <c r="F1" s="114"/>
    </row>
    <row r="2" spans="1:6" x14ac:dyDescent="0.25">
      <c r="A2" s="113" t="s">
        <v>41</v>
      </c>
      <c r="B2" s="114"/>
      <c r="C2" s="114"/>
      <c r="D2" s="114"/>
      <c r="E2" s="114"/>
      <c r="F2" s="114"/>
    </row>
    <row r="3" spans="1:6" x14ac:dyDescent="0.25">
      <c r="A3" s="113" t="s">
        <v>44</v>
      </c>
      <c r="B3" s="114"/>
      <c r="C3" s="114"/>
      <c r="D3" s="114"/>
      <c r="E3" s="114"/>
      <c r="F3" s="114"/>
    </row>
    <row r="4" spans="1:6" x14ac:dyDescent="0.25">
      <c r="A4" s="113" t="s">
        <v>45</v>
      </c>
      <c r="B4" s="114"/>
      <c r="C4" s="114"/>
      <c r="D4" s="114"/>
      <c r="E4" s="114"/>
      <c r="F4" s="114"/>
    </row>
    <row r="5" spans="1:6" x14ac:dyDescent="0.25">
      <c r="A5" s="132" t="s">
        <v>46</v>
      </c>
      <c r="B5" s="132"/>
      <c r="C5" s="132"/>
      <c r="D5" s="132"/>
      <c r="E5" s="132"/>
      <c r="F5" s="132"/>
    </row>
    <row r="6" spans="1:6" ht="18" x14ac:dyDescent="0.25">
      <c r="A6" s="133" t="s">
        <v>38</v>
      </c>
      <c r="B6" s="133"/>
      <c r="C6" s="133"/>
      <c r="D6" s="133"/>
      <c r="E6" s="133"/>
      <c r="F6" s="133"/>
    </row>
    <row r="7" spans="1:6" ht="18" x14ac:dyDescent="0.25">
      <c r="A7" s="133" t="s">
        <v>24</v>
      </c>
      <c r="B7" s="133"/>
      <c r="C7" s="133"/>
      <c r="D7" s="133"/>
      <c r="E7" s="133"/>
      <c r="F7" s="133"/>
    </row>
    <row r="8" spans="1:6" ht="18" x14ac:dyDescent="0.25">
      <c r="A8" s="85"/>
      <c r="B8" s="86"/>
      <c r="C8" s="86"/>
      <c r="D8" s="86"/>
      <c r="E8" s="86"/>
    </row>
    <row r="9" spans="1:6" ht="15.75" x14ac:dyDescent="0.25">
      <c r="A9" s="87"/>
      <c r="B9" s="88"/>
      <c r="C9" s="88"/>
      <c r="D9" s="89"/>
      <c r="E9" s="90"/>
      <c r="F9" s="91" t="s">
        <v>39</v>
      </c>
    </row>
    <row r="10" spans="1:6" x14ac:dyDescent="0.25">
      <c r="A10" s="134" t="s">
        <v>25</v>
      </c>
      <c r="B10" s="121"/>
      <c r="C10" s="121"/>
      <c r="D10" s="121"/>
      <c r="E10" s="135"/>
      <c r="F10" s="101">
        <f>SUM(F11:F12)</f>
        <v>5260937</v>
      </c>
    </row>
    <row r="11" spans="1:6" x14ac:dyDescent="0.25">
      <c r="A11" s="118" t="s">
        <v>26</v>
      </c>
      <c r="B11" s="119"/>
      <c r="C11" s="119"/>
      <c r="D11" s="119"/>
      <c r="E11" s="124"/>
      <c r="F11" s="102">
        <v>5260937</v>
      </c>
    </row>
    <row r="12" spans="1:6" x14ac:dyDescent="0.25">
      <c r="A12" s="136" t="s">
        <v>27</v>
      </c>
      <c r="B12" s="137"/>
      <c r="C12" s="137"/>
      <c r="D12" s="137"/>
      <c r="E12" s="138"/>
      <c r="F12" s="102">
        <v>0</v>
      </c>
    </row>
    <row r="13" spans="1:6" x14ac:dyDescent="0.25">
      <c r="A13" s="103" t="s">
        <v>28</v>
      </c>
      <c r="B13" s="92"/>
      <c r="C13" s="92"/>
      <c r="D13" s="92"/>
      <c r="E13" s="92"/>
      <c r="F13" s="101">
        <f>SUM(F14:F15)</f>
        <v>3998657</v>
      </c>
    </row>
    <row r="14" spans="1:6" x14ac:dyDescent="0.25">
      <c r="A14" s="122" t="s">
        <v>29</v>
      </c>
      <c r="B14" s="119"/>
      <c r="C14" s="119"/>
      <c r="D14" s="119"/>
      <c r="E14" s="119"/>
      <c r="F14" s="102">
        <v>3671125</v>
      </c>
    </row>
    <row r="15" spans="1:6" x14ac:dyDescent="0.25">
      <c r="A15" s="123" t="s">
        <v>30</v>
      </c>
      <c r="B15" s="124"/>
      <c r="C15" s="124"/>
      <c r="D15" s="124"/>
      <c r="E15" s="124"/>
      <c r="F15" s="104">
        <v>327532</v>
      </c>
    </row>
    <row r="16" spans="1:6" x14ac:dyDescent="0.25">
      <c r="A16" s="120" t="s">
        <v>31</v>
      </c>
      <c r="B16" s="121"/>
      <c r="C16" s="121"/>
      <c r="D16" s="121"/>
      <c r="E16" s="121"/>
      <c r="F16" s="105">
        <f>+F10-F13</f>
        <v>1262280</v>
      </c>
    </row>
    <row r="17" spans="1:6" x14ac:dyDescent="0.25">
      <c r="A17" s="125"/>
      <c r="B17" s="116"/>
      <c r="C17" s="116"/>
      <c r="D17" s="116"/>
      <c r="E17" s="116"/>
      <c r="F17" s="117"/>
    </row>
    <row r="18" spans="1:6" x14ac:dyDescent="0.25">
      <c r="A18" s="106"/>
      <c r="B18" s="107"/>
      <c r="C18" s="107"/>
      <c r="D18" s="108"/>
      <c r="E18" s="109"/>
      <c r="F18" s="91"/>
    </row>
    <row r="19" spans="1:6" x14ac:dyDescent="0.25">
      <c r="A19" s="126" t="s">
        <v>42</v>
      </c>
      <c r="B19" s="127"/>
      <c r="C19" s="127"/>
      <c r="D19" s="127"/>
      <c r="E19" s="128"/>
      <c r="F19" s="110"/>
    </row>
    <row r="20" spans="1:6" x14ac:dyDescent="0.25">
      <c r="A20" s="129" t="s">
        <v>43</v>
      </c>
      <c r="B20" s="130"/>
      <c r="C20" s="130"/>
      <c r="D20" s="130"/>
      <c r="E20" s="131"/>
      <c r="F20" s="110">
        <v>-1262280</v>
      </c>
    </row>
    <row r="21" spans="1:6" x14ac:dyDescent="0.25">
      <c r="A21" s="115"/>
      <c r="B21" s="116"/>
      <c r="C21" s="116"/>
      <c r="D21" s="116"/>
      <c r="E21" s="116"/>
      <c r="F21" s="117"/>
    </row>
    <row r="22" spans="1:6" ht="26.25" x14ac:dyDescent="0.25">
      <c r="A22" s="106"/>
      <c r="B22" s="107"/>
      <c r="C22" s="107"/>
      <c r="D22" s="108"/>
      <c r="E22" s="109"/>
      <c r="F22" s="91" t="s">
        <v>32</v>
      </c>
    </row>
    <row r="23" spans="1:6" x14ac:dyDescent="0.25">
      <c r="A23" s="118" t="s">
        <v>33</v>
      </c>
      <c r="B23" s="119"/>
      <c r="C23" s="119"/>
      <c r="D23" s="119"/>
      <c r="E23" s="119"/>
      <c r="F23" s="104">
        <f>SUM('[1]PLAN PRIHODA'!K16)</f>
        <v>0</v>
      </c>
    </row>
    <row r="24" spans="1:6" x14ac:dyDescent="0.25">
      <c r="A24" s="118" t="s">
        <v>34</v>
      </c>
      <c r="B24" s="119"/>
      <c r="C24" s="119"/>
      <c r="D24" s="119"/>
      <c r="E24" s="119"/>
      <c r="F24" s="104">
        <f>SUM('[1]PLAN RASHODA I IZDATAKA'!C91)</f>
        <v>0</v>
      </c>
    </row>
    <row r="25" spans="1:6" x14ac:dyDescent="0.25">
      <c r="A25" s="120" t="s">
        <v>35</v>
      </c>
      <c r="B25" s="121"/>
      <c r="C25" s="121"/>
      <c r="D25" s="121"/>
      <c r="E25" s="121"/>
      <c r="F25" s="101">
        <f>F23-F24</f>
        <v>0</v>
      </c>
    </row>
    <row r="26" spans="1:6" x14ac:dyDescent="0.25">
      <c r="A26" s="115"/>
      <c r="B26" s="116"/>
      <c r="C26" s="116"/>
      <c r="D26" s="116"/>
      <c r="E26" s="116"/>
      <c r="F26" s="117"/>
    </row>
    <row r="27" spans="1:6" x14ac:dyDescent="0.25">
      <c r="A27" s="122" t="s">
        <v>36</v>
      </c>
      <c r="B27" s="119"/>
      <c r="C27" s="119"/>
      <c r="D27" s="119"/>
      <c r="E27" s="119"/>
      <c r="F27" s="104">
        <f>IF((F16+F20+F25)&lt;&gt;0,"NESLAGANJE ZBROJA",(F16+F20+F25))</f>
        <v>0</v>
      </c>
    </row>
    <row r="28" spans="1:6" ht="18" x14ac:dyDescent="0.25">
      <c r="A28" s="93"/>
      <c r="B28" s="86"/>
      <c r="C28" s="86"/>
      <c r="D28" s="86"/>
      <c r="E28" s="86"/>
      <c r="F28" s="94"/>
    </row>
    <row r="29" spans="1:6" ht="70.5" customHeight="1" x14ac:dyDescent="0.25">
      <c r="A29" s="111" t="s">
        <v>37</v>
      </c>
      <c r="B29" s="112"/>
      <c r="C29" s="112"/>
      <c r="D29" s="112"/>
      <c r="E29" s="112"/>
      <c r="F29" s="112"/>
    </row>
    <row r="30" spans="1:6" x14ac:dyDescent="0.25">
      <c r="E30" s="96"/>
    </row>
    <row r="34" spans="5:6" x14ac:dyDescent="0.25">
      <c r="F34" s="97"/>
    </row>
    <row r="35" spans="5:6" x14ac:dyDescent="0.25">
      <c r="F35" s="97"/>
    </row>
    <row r="36" spans="5:6" x14ac:dyDescent="0.25">
      <c r="E36" s="98"/>
      <c r="F36" s="99"/>
    </row>
    <row r="37" spans="5:6" x14ac:dyDescent="0.25">
      <c r="E37" s="98"/>
      <c r="F37" s="97"/>
    </row>
    <row r="38" spans="5:6" x14ac:dyDescent="0.25">
      <c r="E38" s="98"/>
      <c r="F38" s="97"/>
    </row>
    <row r="39" spans="5:6" x14ac:dyDescent="0.25">
      <c r="E39" s="98"/>
      <c r="F39" s="97"/>
    </row>
    <row r="40" spans="5:6" x14ac:dyDescent="0.25">
      <c r="E40" s="98"/>
      <c r="F40" s="97"/>
    </row>
    <row r="41" spans="5:6" x14ac:dyDescent="0.25">
      <c r="E41" s="98"/>
    </row>
    <row r="46" spans="5:6" x14ac:dyDescent="0.25">
      <c r="F46" s="97"/>
    </row>
    <row r="47" spans="5:6" x14ac:dyDescent="0.25">
      <c r="F47" s="97"/>
    </row>
    <row r="48" spans="5:6" x14ac:dyDescent="0.25">
      <c r="F48" s="97"/>
    </row>
  </sheetData>
  <mergeCells count="23">
    <mergeCell ref="A20:E20"/>
    <mergeCell ref="A5:F5"/>
    <mergeCell ref="A6:F6"/>
    <mergeCell ref="A7:F7"/>
    <mergeCell ref="A10:E10"/>
    <mergeCell ref="A11:E11"/>
    <mergeCell ref="A12:E12"/>
    <mergeCell ref="A29:F29"/>
    <mergeCell ref="A4:F4"/>
    <mergeCell ref="A1:F1"/>
    <mergeCell ref="A2:F2"/>
    <mergeCell ref="A3:F3"/>
    <mergeCell ref="A21:F21"/>
    <mergeCell ref="A23:E23"/>
    <mergeCell ref="A24:E24"/>
    <mergeCell ref="A25:E25"/>
    <mergeCell ref="A26:F26"/>
    <mergeCell ref="A27:E27"/>
    <mergeCell ref="A14:E14"/>
    <mergeCell ref="A15:E15"/>
    <mergeCell ref="A16:E16"/>
    <mergeCell ref="A17:F17"/>
    <mergeCell ref="A19:E19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4" workbookViewId="0">
      <selection activeCell="A16" sqref="A16"/>
    </sheetView>
  </sheetViews>
  <sheetFormatPr defaultRowHeight="15" x14ac:dyDescent="0.25"/>
  <cols>
    <col min="1" max="15" width="9.42578125" customWidth="1"/>
  </cols>
  <sheetData>
    <row r="1" spans="1:15" s="1" customFormat="1" ht="16.5" customHeight="1" x14ac:dyDescent="0.2">
      <c r="A1" s="133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3" customFormat="1" ht="13.5" thickBot="1" x14ac:dyDescent="0.25">
      <c r="A2" s="2"/>
    </row>
    <row r="3" spans="1:15" s="3" customFormat="1" ht="30.75" customHeight="1" thickBot="1" x14ac:dyDescent="0.25">
      <c r="A3" s="23" t="s">
        <v>0</v>
      </c>
      <c r="B3" s="144" t="s">
        <v>12</v>
      </c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7"/>
    </row>
    <row r="4" spans="1:15" s="3" customFormat="1" ht="16.5" thickBot="1" x14ac:dyDescent="0.25">
      <c r="A4" s="21"/>
      <c r="B4" s="18"/>
      <c r="C4" s="22"/>
      <c r="D4" s="22"/>
      <c r="E4" s="22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3" customFormat="1" ht="88.5" customHeight="1" thickBot="1" x14ac:dyDescent="0.25">
      <c r="A5" s="25" t="s">
        <v>1</v>
      </c>
      <c r="B5" s="47" t="s">
        <v>3</v>
      </c>
      <c r="C5" s="24" t="s">
        <v>4</v>
      </c>
      <c r="D5" s="30" t="s">
        <v>14</v>
      </c>
      <c r="E5" s="31" t="s">
        <v>17</v>
      </c>
      <c r="F5" s="30" t="s">
        <v>5</v>
      </c>
      <c r="G5" s="48" t="s">
        <v>6</v>
      </c>
      <c r="H5" s="49" t="s">
        <v>9</v>
      </c>
      <c r="I5" s="29" t="s">
        <v>10</v>
      </c>
      <c r="J5" s="30" t="s">
        <v>18</v>
      </c>
      <c r="K5" s="31" t="s">
        <v>19</v>
      </c>
      <c r="L5" s="30" t="s">
        <v>7</v>
      </c>
      <c r="M5" s="31" t="s">
        <v>8</v>
      </c>
      <c r="N5" s="46" t="s">
        <v>20</v>
      </c>
      <c r="O5" s="50" t="s">
        <v>21</v>
      </c>
    </row>
    <row r="6" spans="1:15" s="3" customFormat="1" ht="18" customHeight="1" x14ac:dyDescent="0.2">
      <c r="A6" s="27">
        <v>633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>
        <v>25000</v>
      </c>
      <c r="M6" s="39">
        <v>26410</v>
      </c>
      <c r="N6" s="39"/>
      <c r="O6" s="40"/>
    </row>
    <row r="7" spans="1:15" s="3" customFormat="1" ht="18" customHeight="1" x14ac:dyDescent="0.2">
      <c r="A7" s="28">
        <v>634</v>
      </c>
      <c r="B7" s="41"/>
      <c r="C7" s="37"/>
      <c r="D7" s="37"/>
      <c r="E7" s="37"/>
      <c r="F7" s="37"/>
      <c r="G7" s="37"/>
      <c r="H7" s="37"/>
      <c r="I7" s="37"/>
      <c r="J7" s="37"/>
      <c r="K7" s="37"/>
      <c r="L7" s="37"/>
      <c r="M7" s="37">
        <v>163000</v>
      </c>
      <c r="N7" s="37"/>
      <c r="O7" s="42"/>
    </row>
    <row r="8" spans="1:15" s="3" customFormat="1" ht="18" customHeight="1" x14ac:dyDescent="0.2">
      <c r="A8" s="28">
        <v>636</v>
      </c>
      <c r="B8" s="41"/>
      <c r="C8" s="37"/>
      <c r="D8" s="37"/>
      <c r="E8" s="37"/>
      <c r="F8" s="37"/>
      <c r="G8" s="37"/>
      <c r="H8" s="37"/>
      <c r="I8" s="37"/>
      <c r="J8" s="37"/>
      <c r="K8" s="37"/>
      <c r="L8" s="37">
        <v>2980000</v>
      </c>
      <c r="M8" s="37">
        <v>3320000</v>
      </c>
      <c r="N8" s="37"/>
      <c r="O8" s="42"/>
    </row>
    <row r="9" spans="1:15" s="3" customFormat="1" ht="18" customHeight="1" x14ac:dyDescent="0.2">
      <c r="A9" s="28">
        <v>638</v>
      </c>
      <c r="B9" s="41"/>
      <c r="C9" s="37"/>
      <c r="D9" s="37"/>
      <c r="E9" s="37"/>
      <c r="F9" s="37"/>
      <c r="G9" s="37"/>
      <c r="H9" s="37"/>
      <c r="I9" s="37"/>
      <c r="J9" s="37">
        <v>14000</v>
      </c>
      <c r="K9" s="37">
        <v>13000</v>
      </c>
      <c r="L9" s="37"/>
      <c r="M9" s="37">
        <f>1191250+108227</f>
        <v>1299477</v>
      </c>
      <c r="N9" s="37"/>
      <c r="O9" s="42"/>
    </row>
    <row r="10" spans="1:15" s="3" customFormat="1" ht="18" customHeight="1" x14ac:dyDescent="0.2">
      <c r="A10" s="28">
        <v>652</v>
      </c>
      <c r="B10" s="41"/>
      <c r="C10" s="37"/>
      <c r="D10" s="37"/>
      <c r="E10" s="37"/>
      <c r="F10" s="37">
        <v>155000</v>
      </c>
      <c r="G10" s="37">
        <v>92000</v>
      </c>
      <c r="H10" s="37"/>
      <c r="I10" s="37"/>
      <c r="J10" s="37"/>
      <c r="K10" s="37"/>
      <c r="L10" s="37"/>
      <c r="M10" s="37"/>
      <c r="N10" s="37"/>
      <c r="O10" s="42"/>
    </row>
    <row r="11" spans="1:15" s="3" customFormat="1" ht="18" customHeight="1" x14ac:dyDescent="0.2">
      <c r="A11" s="28">
        <v>661</v>
      </c>
      <c r="B11" s="41"/>
      <c r="C11" s="37"/>
      <c r="D11" s="37">
        <v>6000</v>
      </c>
      <c r="E11" s="37">
        <v>3850</v>
      </c>
      <c r="F11" s="37"/>
      <c r="G11" s="37"/>
      <c r="H11" s="37"/>
      <c r="I11" s="37"/>
      <c r="J11" s="37"/>
      <c r="K11" s="37"/>
      <c r="L11" s="37"/>
      <c r="M11" s="37"/>
      <c r="N11" s="37"/>
      <c r="O11" s="42"/>
    </row>
    <row r="12" spans="1:15" s="3" customFormat="1" ht="18" customHeight="1" x14ac:dyDescent="0.2">
      <c r="A12" s="28">
        <v>663</v>
      </c>
      <c r="B12" s="4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2"/>
    </row>
    <row r="13" spans="1:15" s="3" customFormat="1" ht="18" customHeight="1" x14ac:dyDescent="0.2">
      <c r="A13" s="28">
        <v>671</v>
      </c>
      <c r="B13" s="41"/>
      <c r="C13" s="37">
        <v>3200</v>
      </c>
      <c r="D13" s="37"/>
      <c r="E13" s="37"/>
      <c r="F13" s="37"/>
      <c r="G13" s="37"/>
      <c r="H13" s="37">
        <v>293000</v>
      </c>
      <c r="I13" s="37">
        <v>340000</v>
      </c>
      <c r="J13" s="37"/>
      <c r="K13" s="37"/>
      <c r="L13" s="37"/>
      <c r="M13" s="37"/>
      <c r="N13" s="37"/>
      <c r="O13" s="42"/>
    </row>
    <row r="14" spans="1:15" s="3" customFormat="1" ht="18" customHeight="1" x14ac:dyDescent="0.2">
      <c r="A14" s="28"/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2"/>
    </row>
    <row r="15" spans="1:15" s="3" customFormat="1" ht="18" customHeight="1" x14ac:dyDescent="0.2">
      <c r="A15" s="28"/>
      <c r="B15" s="4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2"/>
    </row>
    <row r="16" spans="1:15" s="3" customFormat="1" ht="18" customHeight="1" thickBot="1" x14ac:dyDescent="0.25">
      <c r="A16" s="28">
        <v>922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>
        <v>-1262280</v>
      </c>
      <c r="N16" s="44"/>
      <c r="O16" s="45"/>
    </row>
    <row r="17" spans="1:15" s="3" customFormat="1" ht="41.25" customHeight="1" thickBot="1" x14ac:dyDescent="0.25">
      <c r="A17" s="26" t="s">
        <v>11</v>
      </c>
      <c r="B17" s="32">
        <f>SUM(B6:B15)</f>
        <v>0</v>
      </c>
      <c r="C17" s="33">
        <f t="shared" ref="C17:O17" si="0">SUM(C6:C15)</f>
        <v>3200</v>
      </c>
      <c r="D17" s="34">
        <f t="shared" si="0"/>
        <v>6000</v>
      </c>
      <c r="E17" s="33">
        <f t="shared" si="0"/>
        <v>3850</v>
      </c>
      <c r="F17" s="34">
        <f>SUM(F6:F16)</f>
        <v>155000</v>
      </c>
      <c r="G17" s="33">
        <f t="shared" si="0"/>
        <v>92000</v>
      </c>
      <c r="H17" s="34">
        <f t="shared" si="0"/>
        <v>293000</v>
      </c>
      <c r="I17" s="33">
        <f t="shared" si="0"/>
        <v>340000</v>
      </c>
      <c r="J17" s="34">
        <f t="shared" si="0"/>
        <v>14000</v>
      </c>
      <c r="K17" s="33">
        <f t="shared" si="0"/>
        <v>13000</v>
      </c>
      <c r="L17" s="35">
        <f t="shared" si="0"/>
        <v>3005000</v>
      </c>
      <c r="M17" s="33">
        <f>SUM(M6:M16)</f>
        <v>3546607</v>
      </c>
      <c r="N17" s="34">
        <f t="shared" si="0"/>
        <v>0</v>
      </c>
      <c r="O17" s="36">
        <f t="shared" si="0"/>
        <v>0</v>
      </c>
    </row>
    <row r="18" spans="1:15" s="3" customFormat="1" ht="41.25" customHeight="1" thickBot="1" x14ac:dyDescent="0.3">
      <c r="A18" s="26" t="s">
        <v>15</v>
      </c>
      <c r="B18" s="140">
        <f>B17+D17+F17+H17+J17+L17+N17</f>
        <v>3473000</v>
      </c>
      <c r="C18" s="141"/>
      <c r="D18" s="141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3"/>
    </row>
    <row r="19" spans="1:15" s="3" customFormat="1" ht="51" customHeight="1" thickBot="1" x14ac:dyDescent="0.3">
      <c r="A19" s="26" t="s">
        <v>16</v>
      </c>
      <c r="B19" s="148">
        <f>C17+E17+G17+I17+K17+M17+O17</f>
        <v>3998657</v>
      </c>
      <c r="C19" s="149"/>
      <c r="D19" s="149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</sheetData>
  <mergeCells count="4">
    <mergeCell ref="A1:O1"/>
    <mergeCell ref="B18:O18"/>
    <mergeCell ref="B3:O3"/>
    <mergeCell ref="B19:O19"/>
  </mergeCells>
  <pageMargins left="0" right="0" top="0.74803149606299213" bottom="0.74803149606299213" header="0.31496062992125984" footer="0.31496062992125984"/>
  <pageSetup paperSize="9" orientation="landscape" horizontalDpi="0" verticalDpi="0" r:id="rId1"/>
  <ignoredErrors>
    <ignoredError sqref="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P16" sqref="P16"/>
    </sheetView>
  </sheetViews>
  <sheetFormatPr defaultRowHeight="15" x14ac:dyDescent="0.25"/>
  <cols>
    <col min="1" max="1" width="8.7109375" style="9" customWidth="1"/>
    <col min="2" max="2" width="8.7109375" style="10" customWidth="1"/>
    <col min="3" max="3" width="9.5703125" style="10" customWidth="1"/>
    <col min="4" max="4" width="8.7109375" style="11" customWidth="1"/>
    <col min="5" max="5" width="9" style="11" customWidth="1"/>
    <col min="6" max="6" width="9.85546875" style="11" customWidth="1"/>
    <col min="7" max="7" width="10.42578125" style="11" customWidth="1"/>
    <col min="8" max="8" width="10.28515625" style="11" customWidth="1"/>
    <col min="9" max="9" width="10.140625" style="11" customWidth="1"/>
    <col min="10" max="10" width="7.7109375" style="11" customWidth="1"/>
    <col min="11" max="11" width="8.85546875" style="11" customWidth="1"/>
    <col min="12" max="12" width="11.85546875" style="11" customWidth="1"/>
    <col min="13" max="13" width="11.7109375" style="11" customWidth="1"/>
    <col min="14" max="15" width="9.5703125" style="11" customWidth="1"/>
    <col min="16" max="16" width="13.7109375" bestFit="1" customWidth="1"/>
  </cols>
  <sheetData>
    <row r="1" spans="1:16" ht="18.75" customHeight="1" x14ac:dyDescent="0.3">
      <c r="A1" s="152" t="s">
        <v>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6" ht="9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88.5" customHeight="1" thickBot="1" x14ac:dyDescent="0.3">
      <c r="A3" s="51" t="s">
        <v>2</v>
      </c>
      <c r="B3" s="47" t="s">
        <v>3</v>
      </c>
      <c r="C3" s="24" t="s">
        <v>4</v>
      </c>
      <c r="D3" s="30" t="s">
        <v>14</v>
      </c>
      <c r="E3" s="31" t="s">
        <v>17</v>
      </c>
      <c r="F3" s="30" t="s">
        <v>5</v>
      </c>
      <c r="G3" s="48" t="s">
        <v>6</v>
      </c>
      <c r="H3" s="49" t="s">
        <v>9</v>
      </c>
      <c r="I3" s="29" t="s">
        <v>10</v>
      </c>
      <c r="J3" s="30" t="s">
        <v>18</v>
      </c>
      <c r="K3" s="31" t="s">
        <v>19</v>
      </c>
      <c r="L3" s="30" t="s">
        <v>7</v>
      </c>
      <c r="M3" s="31" t="s">
        <v>8</v>
      </c>
      <c r="N3" s="46" t="s">
        <v>20</v>
      </c>
      <c r="O3" s="50" t="s">
        <v>21</v>
      </c>
    </row>
    <row r="4" spans="1:16" ht="18" customHeight="1" thickBot="1" x14ac:dyDescent="0.3">
      <c r="A4" s="5">
        <v>31</v>
      </c>
      <c r="B4" s="54">
        <f>SUM(B5:B7)</f>
        <v>0</v>
      </c>
      <c r="C4" s="54">
        <f t="shared" ref="C4:O4" si="0">SUM(C5:C7)</f>
        <v>3200</v>
      </c>
      <c r="D4" s="54">
        <f t="shared" si="0"/>
        <v>0</v>
      </c>
      <c r="E4" s="54">
        <f t="shared" si="0"/>
        <v>0</v>
      </c>
      <c r="F4" s="54">
        <f t="shared" si="0"/>
        <v>0</v>
      </c>
      <c r="G4" s="54">
        <f t="shared" si="0"/>
        <v>0</v>
      </c>
      <c r="H4" s="54">
        <f t="shared" si="0"/>
        <v>0</v>
      </c>
      <c r="I4" s="54">
        <f t="shared" si="0"/>
        <v>0</v>
      </c>
      <c r="J4" s="54">
        <f t="shared" si="0"/>
        <v>0</v>
      </c>
      <c r="K4" s="54">
        <f t="shared" si="0"/>
        <v>0</v>
      </c>
      <c r="L4" s="54">
        <f t="shared" si="0"/>
        <v>2826000</v>
      </c>
      <c r="M4" s="54">
        <f t="shared" si="0"/>
        <v>3122597</v>
      </c>
      <c r="N4" s="54">
        <f t="shared" si="0"/>
        <v>0</v>
      </c>
      <c r="O4" s="55">
        <f t="shared" si="0"/>
        <v>0</v>
      </c>
    </row>
    <row r="5" spans="1:16" ht="18" customHeight="1" x14ac:dyDescent="0.25">
      <c r="A5" s="6">
        <v>311</v>
      </c>
      <c r="B5" s="56"/>
      <c r="C5" s="57">
        <v>2750</v>
      </c>
      <c r="D5" s="58"/>
      <c r="E5" s="58"/>
      <c r="F5" s="58"/>
      <c r="G5" s="58"/>
      <c r="H5" s="58"/>
      <c r="I5" s="58"/>
      <c r="J5" s="58"/>
      <c r="K5" s="58"/>
      <c r="L5" s="58">
        <v>2356000</v>
      </c>
      <c r="M5" s="58">
        <v>2575180</v>
      </c>
      <c r="N5" s="58"/>
      <c r="O5" s="59"/>
    </row>
    <row r="6" spans="1:16" ht="18" customHeight="1" x14ac:dyDescent="0.25">
      <c r="A6" s="7">
        <v>312</v>
      </c>
      <c r="B6" s="60"/>
      <c r="C6" s="61"/>
      <c r="D6" s="62"/>
      <c r="E6" s="62"/>
      <c r="F6" s="62"/>
      <c r="G6" s="62"/>
      <c r="H6" s="62"/>
      <c r="I6" s="62"/>
      <c r="J6" s="62"/>
      <c r="K6" s="62"/>
      <c r="L6" s="62">
        <v>90000</v>
      </c>
      <c r="M6" s="62">
        <v>122513</v>
      </c>
      <c r="N6" s="62"/>
      <c r="O6" s="63"/>
    </row>
    <row r="7" spans="1:16" ht="18" customHeight="1" thickBot="1" x14ac:dyDescent="0.3">
      <c r="A7" s="7">
        <v>313</v>
      </c>
      <c r="B7" s="64"/>
      <c r="C7" s="65">
        <v>450</v>
      </c>
      <c r="D7" s="66"/>
      <c r="E7" s="66"/>
      <c r="F7" s="66"/>
      <c r="G7" s="66"/>
      <c r="H7" s="66"/>
      <c r="I7" s="66"/>
      <c r="J7" s="66"/>
      <c r="K7" s="66"/>
      <c r="L7" s="66">
        <v>380000</v>
      </c>
      <c r="M7" s="66">
        <v>424904</v>
      </c>
      <c r="N7" s="66"/>
      <c r="O7" s="67"/>
    </row>
    <row r="8" spans="1:16" ht="18" customHeight="1" thickBot="1" x14ac:dyDescent="0.3">
      <c r="A8" s="5">
        <v>32</v>
      </c>
      <c r="B8" s="68">
        <f>SUM(B9:B13)</f>
        <v>0</v>
      </c>
      <c r="C8" s="69">
        <f>SUM(C9:C13)</f>
        <v>0</v>
      </c>
      <c r="D8" s="69">
        <f t="shared" ref="D8:O8" si="1">SUM(D9:D13)</f>
        <v>6000</v>
      </c>
      <c r="E8" s="69">
        <f t="shared" si="1"/>
        <v>3850</v>
      </c>
      <c r="F8" s="69">
        <f t="shared" si="1"/>
        <v>146700</v>
      </c>
      <c r="G8" s="69">
        <f t="shared" si="1"/>
        <v>97554</v>
      </c>
      <c r="H8" s="69">
        <f t="shared" si="1"/>
        <v>290400</v>
      </c>
      <c r="I8" s="69">
        <f t="shared" si="1"/>
        <v>314120</v>
      </c>
      <c r="J8" s="69">
        <f t="shared" si="1"/>
        <v>0</v>
      </c>
      <c r="K8" s="69">
        <f t="shared" si="1"/>
        <v>13000</v>
      </c>
      <c r="L8" s="69">
        <f t="shared" si="1"/>
        <v>164000</v>
      </c>
      <c r="M8" s="69">
        <f t="shared" si="1"/>
        <v>134004</v>
      </c>
      <c r="N8" s="69">
        <f t="shared" si="1"/>
        <v>0</v>
      </c>
      <c r="O8" s="70">
        <f t="shared" si="1"/>
        <v>0</v>
      </c>
    </row>
    <row r="9" spans="1:16" ht="18" customHeight="1" x14ac:dyDescent="0.25">
      <c r="A9" s="6">
        <v>321</v>
      </c>
      <c r="B9" s="71"/>
      <c r="C9" s="72"/>
      <c r="D9" s="58"/>
      <c r="E9" s="58"/>
      <c r="F9" s="58"/>
      <c r="G9" s="58"/>
      <c r="H9" s="58">
        <v>28300</v>
      </c>
      <c r="I9" s="58">
        <v>15100</v>
      </c>
      <c r="J9" s="58"/>
      <c r="K9" s="58"/>
      <c r="L9" s="58">
        <v>140000</v>
      </c>
      <c r="M9" s="58">
        <v>108446</v>
      </c>
      <c r="N9" s="58"/>
      <c r="O9" s="59"/>
    </row>
    <row r="10" spans="1:16" ht="18" customHeight="1" x14ac:dyDescent="0.25">
      <c r="A10" s="7">
        <v>322</v>
      </c>
      <c r="B10" s="60"/>
      <c r="C10" s="61"/>
      <c r="D10" s="62">
        <v>4000</v>
      </c>
      <c r="E10" s="62">
        <v>3850</v>
      </c>
      <c r="F10" s="62">
        <v>113000</v>
      </c>
      <c r="G10" s="62">
        <v>88000</v>
      </c>
      <c r="H10" s="62">
        <v>131500</v>
      </c>
      <c r="I10" s="62">
        <v>133800</v>
      </c>
      <c r="J10" s="62"/>
      <c r="K10" s="62">
        <v>13000</v>
      </c>
      <c r="L10" s="62">
        <v>10000</v>
      </c>
      <c r="M10" s="62">
        <v>13683</v>
      </c>
      <c r="N10" s="62"/>
      <c r="O10" s="63"/>
    </row>
    <row r="11" spans="1:16" ht="18" customHeight="1" x14ac:dyDescent="0.25">
      <c r="A11" s="7">
        <v>323</v>
      </c>
      <c r="B11" s="60"/>
      <c r="C11" s="61"/>
      <c r="D11" s="62">
        <v>2000</v>
      </c>
      <c r="E11" s="62"/>
      <c r="F11" s="62"/>
      <c r="G11" s="62">
        <v>800</v>
      </c>
      <c r="H11" s="62">
        <v>127400</v>
      </c>
      <c r="I11" s="62">
        <v>158120</v>
      </c>
      <c r="J11" s="62"/>
      <c r="K11" s="62"/>
      <c r="L11" s="62"/>
      <c r="M11" s="62">
        <v>1000</v>
      </c>
      <c r="N11" s="62"/>
      <c r="O11" s="63"/>
    </row>
    <row r="12" spans="1:16" ht="18" customHeight="1" x14ac:dyDescent="0.25">
      <c r="A12" s="7">
        <v>324</v>
      </c>
      <c r="B12" s="60"/>
      <c r="C12" s="61"/>
      <c r="D12" s="62"/>
      <c r="E12" s="62"/>
      <c r="F12" s="62">
        <v>2700</v>
      </c>
      <c r="G12" s="62">
        <v>2834</v>
      </c>
      <c r="H12" s="62"/>
      <c r="I12" s="62"/>
      <c r="J12" s="62"/>
      <c r="K12" s="62"/>
      <c r="L12" s="62"/>
      <c r="M12" s="62"/>
      <c r="N12" s="62"/>
      <c r="O12" s="63"/>
    </row>
    <row r="13" spans="1:16" ht="18" customHeight="1" thickBot="1" x14ac:dyDescent="0.3">
      <c r="A13" s="7">
        <v>329</v>
      </c>
      <c r="B13" s="73"/>
      <c r="C13" s="74"/>
      <c r="D13" s="66"/>
      <c r="E13" s="66"/>
      <c r="F13" s="66">
        <v>31000</v>
      </c>
      <c r="G13" s="66">
        <v>5920</v>
      </c>
      <c r="H13" s="66">
        <v>3200</v>
      </c>
      <c r="I13" s="66">
        <v>7100</v>
      </c>
      <c r="J13" s="66"/>
      <c r="K13" s="66"/>
      <c r="L13" s="66">
        <v>14000</v>
      </c>
      <c r="M13" s="66">
        <v>10875</v>
      </c>
      <c r="N13" s="66"/>
      <c r="O13" s="67"/>
    </row>
    <row r="14" spans="1:16" ht="18" customHeight="1" thickBot="1" x14ac:dyDescent="0.3">
      <c r="A14" s="5">
        <v>34</v>
      </c>
      <c r="B14" s="75">
        <f>B15</f>
        <v>0</v>
      </c>
      <c r="C14" s="69">
        <f>C15</f>
        <v>0</v>
      </c>
      <c r="D14" s="69">
        <f t="shared" ref="D14:O14" si="2">D15</f>
        <v>0</v>
      </c>
      <c r="E14" s="69">
        <f t="shared" si="2"/>
        <v>0</v>
      </c>
      <c r="F14" s="69">
        <f t="shared" si="2"/>
        <v>0</v>
      </c>
      <c r="G14" s="69">
        <f t="shared" si="2"/>
        <v>0</v>
      </c>
      <c r="H14" s="69">
        <f t="shared" si="2"/>
        <v>1500</v>
      </c>
      <c r="I14" s="69">
        <f t="shared" si="2"/>
        <v>2100</v>
      </c>
      <c r="J14" s="69">
        <f t="shared" si="2"/>
        <v>0</v>
      </c>
      <c r="K14" s="69">
        <f t="shared" si="2"/>
        <v>0</v>
      </c>
      <c r="L14" s="69">
        <f t="shared" si="2"/>
        <v>0</v>
      </c>
      <c r="M14" s="69">
        <f t="shared" si="2"/>
        <v>0</v>
      </c>
      <c r="N14" s="69">
        <f t="shared" si="2"/>
        <v>0</v>
      </c>
      <c r="O14" s="70">
        <f t="shared" si="2"/>
        <v>0</v>
      </c>
    </row>
    <row r="15" spans="1:16" ht="18" customHeight="1" thickBot="1" x14ac:dyDescent="0.3">
      <c r="A15" s="6">
        <v>343</v>
      </c>
      <c r="B15" s="76"/>
      <c r="C15" s="77"/>
      <c r="D15" s="78"/>
      <c r="E15" s="78"/>
      <c r="F15" s="78"/>
      <c r="G15" s="78"/>
      <c r="H15" s="78">
        <v>1500</v>
      </c>
      <c r="I15" s="78">
        <v>2100</v>
      </c>
      <c r="J15" s="78"/>
      <c r="K15" s="78"/>
      <c r="L15" s="78"/>
      <c r="M15" s="78"/>
      <c r="N15" s="78"/>
      <c r="O15" s="79"/>
    </row>
    <row r="16" spans="1:16" ht="18" customHeight="1" thickBot="1" x14ac:dyDescent="0.3">
      <c r="A16" s="5">
        <v>42</v>
      </c>
      <c r="B16" s="75">
        <f>B17+B18</f>
        <v>0</v>
      </c>
      <c r="C16" s="69">
        <f>C17+C18</f>
        <v>0</v>
      </c>
      <c r="D16" s="69">
        <f t="shared" ref="D16:O16" si="3">D17+D18</f>
        <v>0</v>
      </c>
      <c r="E16" s="69">
        <f t="shared" si="3"/>
        <v>0</v>
      </c>
      <c r="F16" s="69">
        <f t="shared" si="3"/>
        <v>0</v>
      </c>
      <c r="G16" s="69">
        <f t="shared" si="3"/>
        <v>10600</v>
      </c>
      <c r="H16" s="69">
        <f t="shared" si="3"/>
        <v>4300</v>
      </c>
      <c r="I16" s="69">
        <f t="shared" si="3"/>
        <v>12007</v>
      </c>
      <c r="J16" s="69">
        <f t="shared" si="3"/>
        <v>0</v>
      </c>
      <c r="K16" s="69">
        <f t="shared" si="3"/>
        <v>0</v>
      </c>
      <c r="L16" s="69">
        <f t="shared" si="3"/>
        <v>15000</v>
      </c>
      <c r="M16" s="69">
        <f t="shared" si="3"/>
        <v>98400</v>
      </c>
      <c r="N16" s="69">
        <f t="shared" si="3"/>
        <v>0</v>
      </c>
      <c r="O16" s="70">
        <f t="shared" si="3"/>
        <v>0</v>
      </c>
      <c r="P16" s="100"/>
    </row>
    <row r="17" spans="1:15" ht="18" customHeight="1" x14ac:dyDescent="0.25">
      <c r="A17" s="6">
        <v>422</v>
      </c>
      <c r="B17" s="56"/>
      <c r="C17" s="57"/>
      <c r="D17" s="58"/>
      <c r="E17" s="58"/>
      <c r="F17" s="58"/>
      <c r="G17" s="58"/>
      <c r="H17" s="58">
        <v>4300</v>
      </c>
      <c r="I17" s="58">
        <v>10663</v>
      </c>
      <c r="J17" s="58"/>
      <c r="K17" s="58"/>
      <c r="L17" s="58">
        <v>15000</v>
      </c>
      <c r="M17" s="58">
        <v>30200</v>
      </c>
      <c r="N17" s="58"/>
      <c r="O17" s="59"/>
    </row>
    <row r="18" spans="1:15" ht="18" customHeight="1" thickBot="1" x14ac:dyDescent="0.3">
      <c r="A18" s="8">
        <v>424</v>
      </c>
      <c r="B18" s="64"/>
      <c r="C18" s="65"/>
      <c r="D18" s="66"/>
      <c r="E18" s="66"/>
      <c r="F18" s="66"/>
      <c r="G18" s="66">
        <v>10600</v>
      </c>
      <c r="H18" s="66"/>
      <c r="I18" s="66">
        <v>1344</v>
      </c>
      <c r="J18" s="66"/>
      <c r="K18" s="66"/>
      <c r="L18" s="66"/>
      <c r="M18" s="66">
        <v>68200</v>
      </c>
      <c r="N18" s="66"/>
      <c r="O18" s="67"/>
    </row>
    <row r="19" spans="1:15" ht="18" customHeight="1" thickBot="1" x14ac:dyDescent="0.3">
      <c r="A19" s="5">
        <v>45</v>
      </c>
      <c r="B19" s="75">
        <f>B20</f>
        <v>0</v>
      </c>
      <c r="C19" s="69">
        <f>C20</f>
        <v>0</v>
      </c>
      <c r="D19" s="69">
        <f t="shared" ref="D19:O19" si="4">D20</f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187225</v>
      </c>
      <c r="N19" s="69">
        <f t="shared" si="4"/>
        <v>0</v>
      </c>
      <c r="O19" s="70">
        <f t="shared" si="4"/>
        <v>0</v>
      </c>
    </row>
    <row r="20" spans="1:15" ht="18" customHeight="1" thickBot="1" x14ac:dyDescent="0.3">
      <c r="A20" s="6">
        <v>451</v>
      </c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>
        <v>187225</v>
      </c>
      <c r="N20" s="78"/>
      <c r="O20" s="79"/>
    </row>
    <row r="21" spans="1:15" ht="17.25" customHeight="1" thickBot="1" x14ac:dyDescent="0.3">
      <c r="A21" s="52" t="s">
        <v>23</v>
      </c>
      <c r="B21" s="80">
        <f>B19+B16+B14+B8+B4</f>
        <v>0</v>
      </c>
      <c r="C21" s="81">
        <f>C19+C16+C14+C8+C4</f>
        <v>3200</v>
      </c>
      <c r="D21" s="82">
        <f>D19+D16+D14+D8+D4</f>
        <v>6000</v>
      </c>
      <c r="E21" s="83">
        <f t="shared" ref="E21:O21" si="5">E19+E16+E14+E8+E4</f>
        <v>3850</v>
      </c>
      <c r="F21" s="82">
        <f t="shared" si="5"/>
        <v>146700</v>
      </c>
      <c r="G21" s="83">
        <f t="shared" si="5"/>
        <v>108154</v>
      </c>
      <c r="H21" s="82">
        <f>H19+H16+H14+H8+H4</f>
        <v>296200</v>
      </c>
      <c r="I21" s="83">
        <f t="shared" si="5"/>
        <v>328227</v>
      </c>
      <c r="J21" s="82">
        <f t="shared" si="5"/>
        <v>0</v>
      </c>
      <c r="K21" s="83">
        <f t="shared" si="5"/>
        <v>13000</v>
      </c>
      <c r="L21" s="82">
        <f t="shared" si="5"/>
        <v>3005000</v>
      </c>
      <c r="M21" s="83">
        <f t="shared" si="5"/>
        <v>3542226</v>
      </c>
      <c r="N21" s="82">
        <f t="shared" si="5"/>
        <v>0</v>
      </c>
      <c r="O21" s="84">
        <f t="shared" si="5"/>
        <v>0</v>
      </c>
    </row>
    <row r="22" spans="1:15" s="3" customFormat="1" ht="27" customHeight="1" thickBot="1" x14ac:dyDescent="0.3">
      <c r="A22" s="53" t="s">
        <v>15</v>
      </c>
      <c r="B22" s="140">
        <f>B21+D21+F21+H21+J21+L21+N21</f>
        <v>3453900</v>
      </c>
      <c r="C22" s="141"/>
      <c r="D22" s="141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3"/>
    </row>
    <row r="23" spans="1:15" s="3" customFormat="1" ht="27" customHeight="1" thickBot="1" x14ac:dyDescent="0.3">
      <c r="A23" s="53" t="s">
        <v>16</v>
      </c>
      <c r="B23" s="148">
        <f>C21+E21+G21+I21+K21+M21+O21</f>
        <v>3998657</v>
      </c>
      <c r="C23" s="149"/>
      <c r="D23" s="149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1"/>
    </row>
    <row r="24" spans="1:15" ht="18" customHeight="1" x14ac:dyDescent="0.25"/>
    <row r="25" spans="1:15" ht="15.75" x14ac:dyDescent="0.25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x14ac:dyDescent="0.25">
      <c r="A26" s="14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5"/>
      <c r="B27" s="16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mergeCells count="3">
    <mergeCell ref="A1:O1"/>
    <mergeCell ref="B22:O22"/>
    <mergeCell ref="B23:O23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Vratišinec - tajnica</dc:creator>
  <cp:lastModifiedBy>OŠ Vratišinec - tajnica</cp:lastModifiedBy>
  <cp:lastPrinted>2020-12-29T07:09:48Z</cp:lastPrinted>
  <dcterms:created xsi:type="dcterms:W3CDTF">2019-12-23T09:00:43Z</dcterms:created>
  <dcterms:modified xsi:type="dcterms:W3CDTF">2021-01-05T10:38:10Z</dcterms:modified>
</cp:coreProperties>
</file>