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REBALANS PRIHODA 2021" sheetId="1" r:id="rId1"/>
    <sheet name="REBALANS RASHODA 2021." sheetId="2" r:id="rId2"/>
  </sheets>
  <definedNames>
    <definedName name="_xlnm.Print_Titles" localSheetId="0">'REBALANS PRIHODA 2021'!$1:$1</definedName>
    <definedName name="_xlnm.Print_Titles" localSheetId="1">'REBALANS RASHODA 2021.'!$1:$1</definedName>
    <definedName name="_xlnm.Print_Area" localSheetId="0">'REBALANS PRIHODA 2021'!$A$1:$Q$18</definedName>
  </definedNames>
  <calcPr fullCalcOnLoad="1"/>
</workbook>
</file>

<file path=xl/sharedStrings.xml><?xml version="1.0" encoding="utf-8"?>
<sst xmlns="http://schemas.openxmlformats.org/spreadsheetml/2006/main" count="133" uniqueCount="98">
  <si>
    <t>u kunama</t>
  </si>
  <si>
    <t>Izvor prihoda i primitaka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</si>
  <si>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</si>
  <si>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</si>
  <si>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</si>
  <si>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</si>
  <si>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</si>
  <si>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</si>
  <si>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</si>
  <si>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</si>
  <si>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</si>
  <si>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</si>
  <si>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</si>
  <si>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</si>
  <si>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</si>
  <si>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</si>
  <si>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</si>
  <si>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</si>
  <si>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</si>
  <si>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</si>
  <si>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Rashodi za nabavu proizvedene dugotrajne imovine</t>
  </si>
  <si>
    <t>Opći prihodi i primici       (izvor 011 sredstva MŽ)</t>
  </si>
  <si>
    <t>Vlastiti prihodi (izvor 031 vlastiti prihodi)</t>
  </si>
  <si>
    <t>Prihodi za posebne namjene (izvor 043)</t>
  </si>
  <si>
    <t>Decentralizirana sredstva (izvor 044)</t>
  </si>
  <si>
    <t>Pomoći EU (izvor 051)</t>
  </si>
  <si>
    <t>Ostale pomoći (izvor 052)</t>
  </si>
  <si>
    <t>Pomoći proračunskim korisnicima temeljem prijenosa EU sredstava (izvor 054 - asistenti)</t>
  </si>
  <si>
    <t>Donacije (izvor 061)</t>
  </si>
  <si>
    <t>Prihodi od nefinancijske imovine i nadoknade šteta s osnova osiguranja (izvor 071)</t>
  </si>
  <si>
    <t>Namjenski primici od zaduživanja (izvor 081)</t>
  </si>
  <si>
    <t>Kxx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</si>
  <si>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</si>
  <si>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</si>
  <si>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</si>
  <si>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</si>
  <si>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</si>
  <si>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</si>
  <si>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Službena putovanja</t>
  </si>
  <si>
    <t>Naknade za prijevoz, rad na terenu i odvojeni život</t>
  </si>
  <si>
    <t>Stručno usavršavanje zaposlenika</t>
  </si>
  <si>
    <t>Ostale naknade troškova zaspolenima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</si>
  <si>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</si>
  <si>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</si>
  <si>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</si>
  <si>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</si>
  <si>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</si>
  <si>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</si>
  <si>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</si>
  <si>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</si>
  <si>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</si>
  <si>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</si>
  <si>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</si>
  <si>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</si>
  <si>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</si>
  <si>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</si>
  <si>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</si>
  <si>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</si>
  <si>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</si>
  <si>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</si>
  <si>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</si>
  <si>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</si>
  <si>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Stambeni objekti</t>
  </si>
  <si>
    <t>Poslovni objekti</t>
  </si>
  <si>
    <t>Ceste, željeznice i ostali prometni objekti</t>
  </si>
  <si>
    <t>Ostali građevinski objekti</t>
  </si>
  <si>
    <t>A</t>
  </si>
  <si>
    <t>1012A100001 Osnovno školstvo</t>
  </si>
  <si>
    <t>Naknade troškova osobama izvan radnog odnosa</t>
  </si>
  <si>
    <t>Ostali nespomenuti rashodi poslovanja</t>
  </si>
  <si>
    <t>Pristojbe i naknade</t>
  </si>
  <si>
    <t>Računala i računalna oprema</t>
  </si>
  <si>
    <t>OŠ DR. VINKA ŽGANCA VRATIŠINEC</t>
  </si>
  <si>
    <t>Članarine</t>
  </si>
  <si>
    <t>Postrojenje i oprema</t>
  </si>
  <si>
    <t xml:space="preserve">Oprema </t>
  </si>
  <si>
    <t>Knjige</t>
  </si>
  <si>
    <r>
      <t xml:space="preserve">REBALANS PLANA PRIHODA I PRIMITAKA </t>
    </r>
    <r>
      <rPr>
        <b/>
        <sz val="14"/>
        <color indexed="10"/>
        <rFont val="Arial"/>
        <family val="2"/>
      </rPr>
      <t>(četvrta razina računskog plana, ukoliko neka konta nisu navedena potrebno je uvrstiti u tablicu i pribrojiti prihodima)</t>
    </r>
  </si>
  <si>
    <t>2021.</t>
  </si>
  <si>
    <t>Naknade građanima i kućanstvima</t>
  </si>
  <si>
    <t>ostale naknade građanima i kućanstvima u naravi</t>
  </si>
  <si>
    <r>
      <t xml:space="preserve">REBALANS PLANA RASHODA I IZDATAKA </t>
    </r>
    <r>
      <rPr>
        <b/>
        <sz val="14"/>
        <color indexed="10"/>
        <rFont val="Arial"/>
        <family val="2"/>
      </rPr>
      <t>(ukoliko neka konta nisu navedena potrebno je uvrstiti u tablicu i pribrojiti rashodima)</t>
    </r>
  </si>
  <si>
    <t>PLAN 2021.Opći prihodi i primici       (izvor 011 sredstva MŽ)</t>
  </si>
  <si>
    <t>REBALANS 2021Opći prihodi i primici       (izvor 011 sredstva MŽ)</t>
  </si>
  <si>
    <t>PLAN 2021Vlastiti prihodi (izvor 031 vlastiti prihodi)</t>
  </si>
  <si>
    <t>REBALNAS 2021Vlastiti prihodi (izvor 031 vlastiti prihodi)</t>
  </si>
  <si>
    <t>PLAN 2021Prihodi za posebne namjene (izvor 043)</t>
  </si>
  <si>
    <t>REBALNAS 2021Prihodi za posebne namjene (izvor 043)</t>
  </si>
  <si>
    <t>PLAN 2021Decentralizirana sredstva (izvor 044)</t>
  </si>
  <si>
    <t>REBALANS 2021Decentralizirana sredstva (izvor 044)</t>
  </si>
  <si>
    <t>PLAN 2021Pomoći EU (izvor 051)</t>
  </si>
  <si>
    <t>REBALNAS 2021Pomoći EU (izvor 051)</t>
  </si>
  <si>
    <t>PLAN 2021Ostale pomoći (izvor 052)</t>
  </si>
  <si>
    <t>REBALNAS 2021Ostale pomoći (izvor 052)</t>
  </si>
  <si>
    <t>PLAN.Ukupno prihodi i primici za 2021.</t>
  </si>
  <si>
    <t>REBALNAS Ukupno prihodi i primici za 2021.</t>
  </si>
  <si>
    <t>PRIJEDLOG PLANA ZA 2021. (četvrta razina računskog plana)</t>
  </si>
  <si>
    <t>REBALANS PLANA ZA 2021. (četvrta razina računskog plana)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</si>
</sst>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5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6" borderId="0" applyNumberFormat="0" applyBorder="0" applyAlignment="0" applyProtection="0"/>
    <xf numFmtId="0" fontId="46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2" xfId="0" applyNumberFormat="1" applyFont="1" applyFill="1" applyBorder="1" applyAlignment="1">
      <alignment horizontal="right" vertical="top" wrapText="1"/>
    </xf>
    <xf numFmtId="1" fontId="22" fillId="49" borderId="23" xfId="0" applyNumberFormat="1" applyFont="1" applyFill="1" applyBorder="1" applyAlignment="1">
      <alignment horizontal="left" wrapText="1"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7" fillId="0" borderId="26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0" fontId="25" fillId="0" borderId="27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left"/>
      <protection/>
    </xf>
    <xf numFmtId="0" fontId="26" fillId="0" borderId="27" xfId="0" applyNumberFormat="1" applyFont="1" applyFill="1" applyBorder="1" applyAlignment="1" applyProtection="1">
      <alignment wrapText="1"/>
      <protection/>
    </xf>
    <xf numFmtId="0" fontId="26" fillId="0" borderId="27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5" xfId="0" applyNumberFormat="1" applyFont="1" applyFill="1" applyBorder="1" applyAlignment="1" applyProtection="1">
      <alignment horizontal="center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6" fillId="0" borderId="26" xfId="0" applyNumberFormat="1" applyFont="1" applyFill="1" applyBorder="1" applyAlignment="1" applyProtection="1">
      <alignment/>
      <protection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1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horizontal="left"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1" fontId="22" fillId="0" borderId="48" xfId="0" applyNumberFormat="1" applyFont="1" applyBorder="1" applyAlignment="1">
      <alignment wrapText="1"/>
    </xf>
    <xf numFmtId="0" fontId="26" fillId="35" borderId="49" xfId="0" applyNumberFormat="1" applyFont="1" applyFill="1" applyBorder="1" applyAlignment="1" applyProtection="1">
      <alignment horizontal="center" vertical="center" wrapText="1"/>
      <protection/>
    </xf>
    <xf numFmtId="4" fontId="26" fillId="0" borderId="27" xfId="0" applyNumberFormat="1" applyFont="1" applyFill="1" applyBorder="1" applyAlignment="1" applyProtection="1">
      <alignment/>
      <protection/>
    </xf>
    <xf numFmtId="4" fontId="25" fillId="0" borderId="27" xfId="0" applyNumberFormat="1" applyFont="1" applyFill="1" applyBorder="1" applyAlignment="1" applyProtection="1">
      <alignment/>
      <protection/>
    </xf>
    <xf numFmtId="4" fontId="26" fillId="0" borderId="27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7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1" fontId="21" fillId="0" borderId="50" xfId="0" applyNumberFormat="1" applyFont="1" applyBorder="1" applyAlignment="1">
      <alignment horizontal="left" wrapText="1"/>
    </xf>
    <xf numFmtId="3" fontId="21" fillId="0" borderId="51" xfId="0" applyNumberFormat="1" applyFont="1" applyBorder="1" applyAlignment="1">
      <alignment horizontal="center" vertical="center" wrapText="1"/>
    </xf>
    <xf numFmtId="3" fontId="21" fillId="0" borderId="52" xfId="0" applyNumberFormat="1" applyFont="1" applyBorder="1" applyAlignment="1">
      <alignment/>
    </xf>
    <xf numFmtId="3" fontId="21" fillId="0" borderId="52" xfId="0" applyNumberFormat="1" applyFont="1" applyBorder="1" applyAlignment="1">
      <alignment horizontal="center" wrapText="1"/>
    </xf>
    <xf numFmtId="3" fontId="21" fillId="0" borderId="52" xfId="0" applyNumberFormat="1" applyFont="1" applyBorder="1" applyAlignment="1">
      <alignment horizontal="center" vertical="center" wrapText="1"/>
    </xf>
    <xf numFmtId="3" fontId="21" fillId="0" borderId="53" xfId="0" applyNumberFormat="1" applyFont="1" applyBorder="1" applyAlignment="1">
      <alignment horizontal="center" vertical="center" wrapText="1"/>
    </xf>
    <xf numFmtId="3" fontId="21" fillId="0" borderId="54" xfId="0" applyNumberFormat="1" applyFont="1" applyBorder="1" applyAlignment="1">
      <alignment horizontal="center" vertical="center" wrapText="1"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1" fontId="22" fillId="0" borderId="0" xfId="0" applyNumberFormat="1" applyFont="1" applyBorder="1" applyAlignment="1">
      <alignment wrapText="1"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6" fillId="50" borderId="49" xfId="0" applyNumberFormat="1" applyFont="1" applyFill="1" applyBorder="1" applyAlignment="1" applyProtection="1">
      <alignment horizontal="center" vertical="center" wrapText="1"/>
      <protection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51" xfId="0" applyNumberFormat="1" applyFont="1" applyFill="1" applyBorder="1" applyAlignment="1">
      <alignment horizontal="center" vertical="center" wrapText="1"/>
    </xf>
    <xf numFmtId="3" fontId="21" fillId="50" borderId="34" xfId="0" applyNumberFormat="1" applyFont="1" applyFill="1" applyBorder="1" applyAlignment="1">
      <alignment/>
    </xf>
    <xf numFmtId="3" fontId="21" fillId="50" borderId="44" xfId="0" applyNumberFormat="1" applyFont="1" applyFill="1" applyBorder="1" applyAlignment="1">
      <alignment/>
    </xf>
    <xf numFmtId="3" fontId="21" fillId="50" borderId="39" xfId="0" applyNumberFormat="1" applyFont="1" applyFill="1" applyBorder="1" applyAlignment="1">
      <alignment/>
    </xf>
    <xf numFmtId="3" fontId="21" fillId="50" borderId="30" xfId="0" applyNumberFormat="1" applyFont="1" applyFill="1" applyBorder="1" applyAlignment="1">
      <alignment/>
    </xf>
    <xf numFmtId="3" fontId="21" fillId="50" borderId="52" xfId="0" applyNumberFormat="1" applyFont="1" applyFill="1" applyBorder="1" applyAlignment="1">
      <alignment/>
    </xf>
    <xf numFmtId="3" fontId="21" fillId="50" borderId="35" xfId="0" applyNumberFormat="1" applyFont="1" applyFill="1" applyBorder="1" applyAlignment="1">
      <alignment/>
    </xf>
    <xf numFmtId="3" fontId="21" fillId="50" borderId="45" xfId="0" applyNumberFormat="1" applyFont="1" applyFill="1" applyBorder="1" applyAlignment="1">
      <alignment/>
    </xf>
    <xf numFmtId="3" fontId="21" fillId="50" borderId="40" xfId="0" applyNumberFormat="1" applyFont="1" applyFill="1" applyBorder="1" applyAlignment="1">
      <alignment/>
    </xf>
    <xf numFmtId="3" fontId="21" fillId="50" borderId="30" xfId="0" applyNumberFormat="1" applyFont="1" applyFill="1" applyBorder="1" applyAlignment="1">
      <alignment horizontal="center" wrapText="1"/>
    </xf>
    <xf numFmtId="3" fontId="21" fillId="50" borderId="52" xfId="0" applyNumberFormat="1" applyFont="1" applyFill="1" applyBorder="1" applyAlignment="1">
      <alignment horizontal="center" wrapText="1"/>
    </xf>
    <xf numFmtId="3" fontId="21" fillId="50" borderId="30" xfId="0" applyNumberFormat="1" applyFont="1" applyFill="1" applyBorder="1" applyAlignment="1">
      <alignment horizontal="center" vertical="center" wrapText="1"/>
    </xf>
    <xf numFmtId="3" fontId="21" fillId="50" borderId="52" xfId="0" applyNumberFormat="1" applyFont="1" applyFill="1" applyBorder="1" applyAlignment="1">
      <alignment horizontal="center" vertical="center" wrapText="1"/>
    </xf>
    <xf numFmtId="3" fontId="21" fillId="50" borderId="31" xfId="0" applyNumberFormat="1" applyFont="1" applyFill="1" applyBorder="1" applyAlignment="1">
      <alignment horizontal="center" vertical="center" wrapText="1"/>
    </xf>
    <xf numFmtId="3" fontId="21" fillId="50" borderId="53" xfId="0" applyNumberFormat="1" applyFont="1" applyFill="1" applyBorder="1" applyAlignment="1">
      <alignment horizontal="center" vertical="center" wrapText="1"/>
    </xf>
    <xf numFmtId="3" fontId="21" fillId="50" borderId="36" xfId="0" applyNumberFormat="1" applyFont="1" applyFill="1" applyBorder="1" applyAlignment="1">
      <alignment/>
    </xf>
    <xf numFmtId="3" fontId="21" fillId="50" borderId="46" xfId="0" applyNumberFormat="1" applyFont="1" applyFill="1" applyBorder="1" applyAlignment="1">
      <alignment/>
    </xf>
    <xf numFmtId="3" fontId="21" fillId="50" borderId="41" xfId="0" applyNumberFormat="1" applyFont="1" applyFill="1" applyBorder="1" applyAlignment="1">
      <alignment/>
    </xf>
    <xf numFmtId="4" fontId="22" fillId="0" borderId="0" xfId="0" applyNumberFormat="1" applyFont="1" applyBorder="1" applyAlignment="1">
      <alignment horizontal="center"/>
    </xf>
    <xf numFmtId="4" fontId="0" fillId="0" borderId="0" xfId="0" applyNumberFormat="1" applyFill="1" applyBorder="1" applyAlignment="1" applyProtection="1">
      <alignment/>
      <protection/>
    </xf>
    <xf numFmtId="4" fontId="22" fillId="0" borderId="20" xfId="0" applyNumberFormat="1" applyFont="1" applyBorder="1" applyAlignment="1">
      <alignment/>
    </xf>
    <xf numFmtId="4" fontId="22" fillId="50" borderId="55" xfId="0" applyNumberFormat="1" applyFont="1" applyFill="1" applyBorder="1" applyAlignment="1">
      <alignment/>
    </xf>
    <xf numFmtId="4" fontId="22" fillId="0" borderId="55" xfId="0" applyNumberFormat="1" applyFont="1" applyBorder="1" applyAlignment="1">
      <alignment/>
    </xf>
    <xf numFmtId="0" fontId="26" fillId="50" borderId="19" xfId="0" applyNumberFormat="1" applyFont="1" applyFill="1" applyBorder="1" applyAlignment="1" applyProtection="1">
      <alignment horizontal="center" vertical="center" wrapText="1"/>
      <protection/>
    </xf>
    <xf numFmtId="0" fontId="25" fillId="50" borderId="25" xfId="0" applyNumberFormat="1" applyFont="1" applyFill="1" applyBorder="1" applyAlignment="1" applyProtection="1">
      <alignment/>
      <protection/>
    </xf>
    <xf numFmtId="0" fontId="26" fillId="50" borderId="26" xfId="0" applyNumberFormat="1" applyFont="1" applyFill="1" applyBorder="1" applyAlignment="1" applyProtection="1">
      <alignment/>
      <protection/>
    </xf>
    <xf numFmtId="0" fontId="25" fillId="50" borderId="27" xfId="0" applyNumberFormat="1" applyFont="1" applyFill="1" applyBorder="1" applyAlignment="1" applyProtection="1">
      <alignment/>
      <protection/>
    </xf>
    <xf numFmtId="0" fontId="26" fillId="50" borderId="27" xfId="0" applyNumberFormat="1" applyFont="1" applyFill="1" applyBorder="1" applyAlignment="1" applyProtection="1">
      <alignment/>
      <protection/>
    </xf>
    <xf numFmtId="4" fontId="26" fillId="50" borderId="27" xfId="0" applyNumberFormat="1" applyFont="1" applyFill="1" applyBorder="1" applyAlignment="1" applyProtection="1">
      <alignment/>
      <protection/>
    </xf>
    <xf numFmtId="4" fontId="25" fillId="50" borderId="27" xfId="0" applyNumberFormat="1" applyFont="1" applyFill="1" applyBorder="1" applyAlignment="1" applyProtection="1">
      <alignment/>
      <protection/>
    </xf>
    <xf numFmtId="4" fontId="26" fillId="50" borderId="2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35" fillId="0" borderId="48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0" fillId="0" borderId="56" xfId="0" applyNumberFormat="1" applyFill="1" applyBorder="1" applyAlignment="1" applyProtection="1">
      <alignment/>
      <protection/>
    </xf>
    <xf numFmtId="0" fontId="0" fillId="0" borderId="57" xfId="0" applyNumberFormat="1" applyFill="1" applyBorder="1" applyAlignment="1" applyProtection="1">
      <alignment/>
      <protection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68580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704850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69532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view="pageBreakPreview" zoomScaleSheetLayoutView="100" zoomScalePageLayoutView="0" workbookViewId="0" topLeftCell="A7">
      <selection activeCell="B19" sqref="B19"/>
    </sheetView>
  </sheetViews>
  <sheetFormatPr defaultColWidth="11.421875" defaultRowHeight="12.75"/>
  <cols>
    <col min="1" max="1" width="10.57421875" style="11" customWidth="1"/>
    <col min="2" max="5" width="9.28125" style="11" customWidth="1"/>
    <col min="6" max="7" width="10.57421875" style="42" customWidth="1"/>
    <col min="8" max="9" width="10.57421875" style="3" customWidth="1"/>
    <col min="10" max="11" width="9.28125" style="3" customWidth="1"/>
    <col min="12" max="13" width="12.00390625" style="3" customWidth="1"/>
    <col min="14" max="16" width="11.28125" style="3" customWidth="1"/>
    <col min="17" max="17" width="11.7109375" style="3" customWidth="1"/>
    <col min="18" max="16384" width="11.421875" style="3" customWidth="1"/>
  </cols>
  <sheetData>
    <row r="1" spans="1:17" ht="24" customHeight="1">
      <c r="A1" s="142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3"/>
      <c r="P1" s="143"/>
      <c r="Q1" s="143"/>
    </row>
    <row r="2" spans="1:17" s="1" customFormat="1" ht="13.5" thickBot="1">
      <c r="A2" s="8"/>
      <c r="N2" s="9"/>
      <c r="Q2" s="9" t="s">
        <v>0</v>
      </c>
    </row>
    <row r="3" spans="1:17" s="1" customFormat="1" ht="26.25" customHeight="1" thickBot="1">
      <c r="A3" s="49" t="s">
        <v>1</v>
      </c>
      <c r="B3" s="146" t="s">
        <v>78</v>
      </c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/>
      <c r="P3" s="149"/>
      <c r="Q3" s="150"/>
    </row>
    <row r="4" spans="1:17" s="1" customFormat="1" ht="135" customHeight="1" thickBot="1">
      <c r="A4" s="50" t="s">
        <v>18</v>
      </c>
      <c r="B4" s="90" t="s">
        <v>82</v>
      </c>
      <c r="C4" s="109" t="s">
        <v>83</v>
      </c>
      <c r="D4" s="90" t="s">
        <v>84</v>
      </c>
      <c r="E4" s="109" t="s">
        <v>85</v>
      </c>
      <c r="F4" s="90" t="s">
        <v>86</v>
      </c>
      <c r="G4" s="109" t="s">
        <v>87</v>
      </c>
      <c r="H4" s="90" t="s">
        <v>88</v>
      </c>
      <c r="I4" s="109" t="s">
        <v>89</v>
      </c>
      <c r="J4" s="90" t="s">
        <v>90</v>
      </c>
      <c r="K4" s="109" t="s">
        <v>91</v>
      </c>
      <c r="L4" s="90" t="s">
        <v>92</v>
      </c>
      <c r="M4" s="109" t="s">
        <v>93</v>
      </c>
      <c r="N4" s="90" t="s">
        <v>27</v>
      </c>
      <c r="O4" s="90" t="s">
        <v>28</v>
      </c>
      <c r="P4" s="90" t="s">
        <v>29</v>
      </c>
      <c r="Q4" s="90" t="s">
        <v>30</v>
      </c>
    </row>
    <row r="5" spans="1:17" s="1" customFormat="1" ht="12.75" customHeight="1">
      <c r="A5" s="67">
        <v>6331</v>
      </c>
      <c r="B5" s="68"/>
      <c r="C5" s="110"/>
      <c r="D5" s="69"/>
      <c r="E5" s="115"/>
      <c r="F5" s="70"/>
      <c r="G5" s="120"/>
      <c r="H5" s="71"/>
      <c r="I5" s="122"/>
      <c r="J5" s="71"/>
      <c r="K5" s="122"/>
      <c r="L5" s="72">
        <v>15000</v>
      </c>
      <c r="M5" s="124">
        <v>22000</v>
      </c>
      <c r="N5" s="73"/>
      <c r="O5" s="73"/>
      <c r="P5" s="73"/>
      <c r="Q5" s="73"/>
    </row>
    <row r="6" spans="1:17" s="1" customFormat="1" ht="12.75" customHeight="1">
      <c r="A6" s="97">
        <v>6361</v>
      </c>
      <c r="B6" s="98"/>
      <c r="C6" s="111"/>
      <c r="D6" s="99"/>
      <c r="E6" s="116"/>
      <c r="F6" s="100"/>
      <c r="G6" s="121"/>
      <c r="H6" s="101"/>
      <c r="I6" s="123"/>
      <c r="J6" s="101"/>
      <c r="K6" s="123"/>
      <c r="L6" s="102">
        <v>3250000</v>
      </c>
      <c r="M6" s="125">
        <f>3490000+15000</f>
        <v>3505000</v>
      </c>
      <c r="N6" s="103"/>
      <c r="O6" s="103"/>
      <c r="P6" s="103"/>
      <c r="Q6" s="103"/>
    </row>
    <row r="7" spans="1:17" s="1" customFormat="1" ht="12.75">
      <c r="A7" s="74">
        <v>6526</v>
      </c>
      <c r="B7" s="75"/>
      <c r="C7" s="112"/>
      <c r="D7" s="76"/>
      <c r="E7" s="117"/>
      <c r="F7" s="76">
        <v>140000</v>
      </c>
      <c r="G7" s="117">
        <v>120000</v>
      </c>
      <c r="H7" s="76"/>
      <c r="I7" s="117"/>
      <c r="J7" s="76"/>
      <c r="K7" s="117"/>
      <c r="L7" s="77"/>
      <c r="M7" s="126"/>
      <c r="N7" s="78"/>
      <c r="O7" s="78"/>
      <c r="P7" s="78"/>
      <c r="Q7" s="78"/>
    </row>
    <row r="8" spans="1:17" s="1" customFormat="1" ht="12.75">
      <c r="A8" s="74">
        <v>6615</v>
      </c>
      <c r="B8" s="75"/>
      <c r="C8" s="112"/>
      <c r="D8" s="76">
        <v>4200</v>
      </c>
      <c r="E8" s="117">
        <v>5000</v>
      </c>
      <c r="F8" s="76"/>
      <c r="G8" s="117"/>
      <c r="H8" s="76"/>
      <c r="I8" s="117"/>
      <c r="J8" s="76"/>
      <c r="K8" s="117"/>
      <c r="L8" s="77"/>
      <c r="M8" s="126"/>
      <c r="N8" s="78"/>
      <c r="O8" s="78"/>
      <c r="P8" s="78"/>
      <c r="Q8" s="78"/>
    </row>
    <row r="9" spans="1:17" s="1" customFormat="1" ht="12.75">
      <c r="A9" s="74">
        <v>6631</v>
      </c>
      <c r="B9" s="75"/>
      <c r="C9" s="112"/>
      <c r="D9" s="76"/>
      <c r="E9" s="117"/>
      <c r="F9" s="76"/>
      <c r="G9" s="117"/>
      <c r="H9" s="76"/>
      <c r="I9" s="117"/>
      <c r="J9" s="76"/>
      <c r="K9" s="117"/>
      <c r="L9" s="77"/>
      <c r="M9" s="126"/>
      <c r="N9" s="78"/>
      <c r="O9" s="78"/>
      <c r="P9" s="78"/>
      <c r="Q9" s="78"/>
    </row>
    <row r="10" spans="1:17" s="1" customFormat="1" ht="12.75">
      <c r="A10" s="74">
        <v>6711</v>
      </c>
      <c r="B10" s="75">
        <v>9600</v>
      </c>
      <c r="C10" s="112">
        <v>9600</v>
      </c>
      <c r="D10" s="76"/>
      <c r="E10" s="117"/>
      <c r="F10" s="76"/>
      <c r="G10" s="117"/>
      <c r="H10" s="76">
        <v>295400</v>
      </c>
      <c r="I10" s="117">
        <v>245370</v>
      </c>
      <c r="J10" s="76"/>
      <c r="K10" s="117"/>
      <c r="L10" s="77"/>
      <c r="M10" s="126"/>
      <c r="N10" s="78"/>
      <c r="O10" s="78"/>
      <c r="P10" s="78"/>
      <c r="Q10" s="78"/>
    </row>
    <row r="11" spans="1:17" s="1" customFormat="1" ht="12.75">
      <c r="A11" s="74">
        <v>6381</v>
      </c>
      <c r="B11" s="75"/>
      <c r="C11" s="112"/>
      <c r="D11" s="76"/>
      <c r="E11" s="117"/>
      <c r="F11" s="76"/>
      <c r="G11" s="117"/>
      <c r="H11" s="76"/>
      <c r="I11" s="117"/>
      <c r="J11" s="76">
        <v>13000</v>
      </c>
      <c r="K11" s="117">
        <v>13000</v>
      </c>
      <c r="L11" s="77"/>
      <c r="M11" s="126"/>
      <c r="N11" s="78"/>
      <c r="O11" s="78"/>
      <c r="P11" s="78"/>
      <c r="Q11" s="78"/>
    </row>
    <row r="12" spans="1:17" s="1" customFormat="1" ht="12.75">
      <c r="A12" s="74">
        <v>9221</v>
      </c>
      <c r="B12" s="75"/>
      <c r="C12" s="112"/>
      <c r="D12" s="76"/>
      <c r="E12" s="117"/>
      <c r="F12" s="76">
        <v>6000</v>
      </c>
      <c r="G12" s="117">
        <v>6000</v>
      </c>
      <c r="H12" s="76"/>
      <c r="I12" s="117"/>
      <c r="J12" s="76"/>
      <c r="K12" s="117"/>
      <c r="L12" s="77"/>
      <c r="M12" s="126"/>
      <c r="N12" s="78"/>
      <c r="O12" s="78"/>
      <c r="P12" s="78"/>
      <c r="Q12" s="78"/>
    </row>
    <row r="13" spans="1:17" s="1" customFormat="1" ht="12.75">
      <c r="A13" s="84"/>
      <c r="B13" s="85"/>
      <c r="C13" s="113"/>
      <c r="D13" s="86"/>
      <c r="E13" s="118"/>
      <c r="F13" s="86"/>
      <c r="G13" s="118"/>
      <c r="H13" s="86"/>
      <c r="I13" s="118"/>
      <c r="J13" s="86"/>
      <c r="K13" s="118"/>
      <c r="L13" s="87"/>
      <c r="M13" s="127"/>
      <c r="N13" s="88"/>
      <c r="O13" s="88"/>
      <c r="P13" s="88"/>
      <c r="Q13" s="88"/>
    </row>
    <row r="14" spans="1:17" s="1" customFormat="1" ht="12.75">
      <c r="A14" s="84"/>
      <c r="B14" s="85"/>
      <c r="C14" s="113"/>
      <c r="D14" s="86"/>
      <c r="E14" s="118"/>
      <c r="F14" s="86"/>
      <c r="G14" s="118"/>
      <c r="H14" s="86"/>
      <c r="I14" s="118"/>
      <c r="J14" s="86"/>
      <c r="K14" s="118"/>
      <c r="L14" s="87"/>
      <c r="M14" s="127"/>
      <c r="N14" s="88"/>
      <c r="O14" s="88"/>
      <c r="P14" s="88"/>
      <c r="Q14" s="88"/>
    </row>
    <row r="15" spans="1:17" s="1" customFormat="1" ht="13.5" thickBot="1">
      <c r="A15" s="79"/>
      <c r="B15" s="80"/>
      <c r="C15" s="114"/>
      <c r="D15" s="81"/>
      <c r="E15" s="119"/>
      <c r="F15" s="81"/>
      <c r="G15" s="119"/>
      <c r="H15" s="81"/>
      <c r="I15" s="119"/>
      <c r="J15" s="81"/>
      <c r="K15" s="119"/>
      <c r="L15" s="82"/>
      <c r="M15" s="128"/>
      <c r="N15" s="83"/>
      <c r="O15" s="83"/>
      <c r="P15" s="83"/>
      <c r="Q15" s="83"/>
    </row>
    <row r="16" spans="1:17" s="1" customFormat="1" ht="42.75" customHeight="1" thickBot="1">
      <c r="A16" s="10" t="s">
        <v>2</v>
      </c>
      <c r="B16" s="131">
        <f aca="true" t="shared" si="0" ref="B16:Q16">SUM(B5:B15)</f>
        <v>9600</v>
      </c>
      <c r="C16" s="132">
        <f t="shared" si="0"/>
        <v>9600</v>
      </c>
      <c r="D16" s="133">
        <f t="shared" si="0"/>
        <v>4200</v>
      </c>
      <c r="E16" s="132">
        <f t="shared" si="0"/>
        <v>5000</v>
      </c>
      <c r="F16" s="133">
        <f t="shared" si="0"/>
        <v>146000</v>
      </c>
      <c r="G16" s="132">
        <f t="shared" si="0"/>
        <v>126000</v>
      </c>
      <c r="H16" s="133">
        <f t="shared" si="0"/>
        <v>295400</v>
      </c>
      <c r="I16" s="132">
        <f t="shared" si="0"/>
        <v>245370</v>
      </c>
      <c r="J16" s="133">
        <f t="shared" si="0"/>
        <v>13000</v>
      </c>
      <c r="K16" s="132">
        <f t="shared" si="0"/>
        <v>13000</v>
      </c>
      <c r="L16" s="133">
        <f t="shared" si="0"/>
        <v>3265000</v>
      </c>
      <c r="M16" s="132">
        <f t="shared" si="0"/>
        <v>3527000</v>
      </c>
      <c r="N16" s="133">
        <f t="shared" si="0"/>
        <v>0</v>
      </c>
      <c r="O16" s="133">
        <f t="shared" si="0"/>
        <v>0</v>
      </c>
      <c r="P16" s="133">
        <f t="shared" si="0"/>
        <v>0</v>
      </c>
      <c r="Q16" s="133">
        <f t="shared" si="0"/>
        <v>0</v>
      </c>
    </row>
    <row r="17" spans="1:17" s="1" customFormat="1" ht="73.5" customHeight="1" thickBot="1" thickTop="1">
      <c r="A17" s="10" t="s">
        <v>94</v>
      </c>
      <c r="B17" s="151">
        <f>B16+D16+F16+H16+J16+L16</f>
        <v>3733200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3"/>
    </row>
    <row r="18" spans="1:17" s="1" customFormat="1" ht="77.25" customHeight="1" thickBot="1" thickTop="1">
      <c r="A18" s="89" t="s">
        <v>95</v>
      </c>
      <c r="B18" s="151">
        <f>C16+E16+G16+I16+K16+M16</f>
        <v>3925970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3"/>
    </row>
    <row r="19" spans="1:17" s="1" customFormat="1" ht="50.25" customHeight="1">
      <c r="A19" s="106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30"/>
      <c r="P19" s="130"/>
      <c r="Q19" s="130"/>
    </row>
    <row r="20" spans="4:9" ht="13.5" customHeight="1">
      <c r="D20" s="14"/>
      <c r="E20" s="14"/>
      <c r="F20" s="16"/>
      <c r="G20" s="16"/>
      <c r="H20" s="17"/>
      <c r="I20" s="17"/>
    </row>
    <row r="21" spans="6:9" ht="13.5" customHeight="1">
      <c r="F21" s="18"/>
      <c r="G21" s="18"/>
      <c r="H21" s="19"/>
      <c r="I21" s="19"/>
    </row>
    <row r="22" spans="6:9" ht="13.5" customHeight="1">
      <c r="F22" s="20"/>
      <c r="G22" s="20"/>
      <c r="H22" s="21"/>
      <c r="I22" s="21"/>
    </row>
    <row r="23" spans="6:9" ht="13.5" customHeight="1">
      <c r="F23" s="12"/>
      <c r="G23" s="12"/>
      <c r="H23" s="13"/>
      <c r="I23" s="13"/>
    </row>
    <row r="24" spans="4:9" ht="28.5" customHeight="1">
      <c r="D24" s="14"/>
      <c r="E24" s="14"/>
      <c r="F24" s="12"/>
      <c r="G24" s="12"/>
      <c r="H24" s="22"/>
      <c r="I24" s="22"/>
    </row>
    <row r="25" spans="4:9" ht="13.5" customHeight="1">
      <c r="D25" s="14"/>
      <c r="E25" s="14"/>
      <c r="F25" s="12"/>
      <c r="G25" s="12"/>
      <c r="H25" s="17"/>
      <c r="I25" s="17"/>
    </row>
    <row r="26" spans="6:9" ht="13.5" customHeight="1">
      <c r="F26" s="12"/>
      <c r="G26" s="12"/>
      <c r="H26" s="13"/>
      <c r="I26" s="13"/>
    </row>
    <row r="27" spans="6:9" ht="13.5" customHeight="1">
      <c r="F27" s="12"/>
      <c r="G27" s="12"/>
      <c r="H27" s="21"/>
      <c r="I27" s="21"/>
    </row>
    <row r="28" spans="6:9" ht="13.5" customHeight="1">
      <c r="F28" s="12"/>
      <c r="G28" s="12"/>
      <c r="H28" s="13"/>
      <c r="I28" s="13"/>
    </row>
    <row r="29" spans="6:9" ht="22.5" customHeight="1">
      <c r="F29" s="12"/>
      <c r="G29" s="12"/>
      <c r="H29" s="23"/>
      <c r="I29" s="23"/>
    </row>
    <row r="30" spans="6:9" ht="13.5" customHeight="1">
      <c r="F30" s="18"/>
      <c r="G30" s="18"/>
      <c r="H30" s="19"/>
      <c r="I30" s="19"/>
    </row>
    <row r="31" spans="2:9" ht="13.5" customHeight="1">
      <c r="B31" s="14"/>
      <c r="C31" s="14"/>
      <c r="F31" s="18"/>
      <c r="G31" s="18"/>
      <c r="H31" s="24"/>
      <c r="I31" s="24"/>
    </row>
    <row r="32" spans="4:9" ht="13.5" customHeight="1">
      <c r="D32" s="14"/>
      <c r="E32" s="14"/>
      <c r="F32" s="18"/>
      <c r="G32" s="18"/>
      <c r="H32" s="25"/>
      <c r="I32" s="25"/>
    </row>
    <row r="33" spans="4:9" ht="13.5" customHeight="1">
      <c r="D33" s="14"/>
      <c r="E33" s="14"/>
      <c r="F33" s="20"/>
      <c r="G33" s="20"/>
      <c r="H33" s="17"/>
      <c r="I33" s="17"/>
    </row>
    <row r="34" spans="6:9" ht="13.5" customHeight="1">
      <c r="F34" s="12"/>
      <c r="G34" s="12"/>
      <c r="H34" s="13"/>
      <c r="I34" s="13"/>
    </row>
    <row r="35" spans="2:9" ht="13.5" customHeight="1">
      <c r="B35" s="14"/>
      <c r="C35" s="14"/>
      <c r="F35" s="12"/>
      <c r="G35" s="12"/>
      <c r="H35" s="15"/>
      <c r="I35" s="15"/>
    </row>
    <row r="36" spans="4:9" ht="13.5" customHeight="1">
      <c r="D36" s="14"/>
      <c r="E36" s="14"/>
      <c r="F36" s="12"/>
      <c r="G36" s="12"/>
      <c r="H36" s="24"/>
      <c r="I36" s="24"/>
    </row>
    <row r="37" spans="4:9" ht="13.5" customHeight="1">
      <c r="D37" s="14"/>
      <c r="E37" s="14"/>
      <c r="F37" s="20"/>
      <c r="G37" s="20"/>
      <c r="H37" s="17"/>
      <c r="I37" s="17"/>
    </row>
    <row r="38" spans="6:9" ht="13.5" customHeight="1">
      <c r="F38" s="18"/>
      <c r="G38" s="18"/>
      <c r="H38" s="13"/>
      <c r="I38" s="13"/>
    </row>
    <row r="39" spans="4:9" ht="13.5" customHeight="1">
      <c r="D39" s="14"/>
      <c r="E39" s="14"/>
      <c r="F39" s="18"/>
      <c r="G39" s="18"/>
      <c r="H39" s="24"/>
      <c r="I39" s="24"/>
    </row>
    <row r="40" spans="6:9" ht="22.5" customHeight="1">
      <c r="F40" s="20"/>
      <c r="G40" s="20"/>
      <c r="H40" s="23"/>
      <c r="I40" s="23"/>
    </row>
    <row r="41" spans="6:9" ht="13.5" customHeight="1">
      <c r="F41" s="12"/>
      <c r="G41" s="12"/>
      <c r="H41" s="13"/>
      <c r="I41" s="13"/>
    </row>
    <row r="42" spans="6:9" ht="13.5" customHeight="1">
      <c r="F42" s="20"/>
      <c r="G42" s="20"/>
      <c r="H42" s="17"/>
      <c r="I42" s="17"/>
    </row>
    <row r="43" spans="6:9" ht="13.5" customHeight="1">
      <c r="F43" s="12"/>
      <c r="G43" s="12"/>
      <c r="H43" s="13"/>
      <c r="I43" s="13"/>
    </row>
    <row r="44" spans="6:9" ht="13.5" customHeight="1">
      <c r="F44" s="12"/>
      <c r="G44" s="12"/>
      <c r="H44" s="13"/>
      <c r="I44" s="13"/>
    </row>
    <row r="45" spans="1:9" ht="13.5" customHeight="1">
      <c r="A45" s="14"/>
      <c r="F45" s="26"/>
      <c r="G45" s="26"/>
      <c r="H45" s="24"/>
      <c r="I45" s="24"/>
    </row>
    <row r="46" spans="2:9" ht="13.5" customHeight="1">
      <c r="B46" s="14"/>
      <c r="C46" s="14"/>
      <c r="D46" s="14"/>
      <c r="E46" s="14"/>
      <c r="F46" s="27"/>
      <c r="G46" s="27"/>
      <c r="H46" s="24"/>
      <c r="I46" s="24"/>
    </row>
    <row r="47" spans="2:9" ht="13.5" customHeight="1">
      <c r="B47" s="14"/>
      <c r="C47" s="14"/>
      <c r="D47" s="14"/>
      <c r="E47" s="14"/>
      <c r="F47" s="27"/>
      <c r="G47" s="27"/>
      <c r="H47" s="15"/>
      <c r="I47" s="15"/>
    </row>
    <row r="48" spans="2:9" ht="13.5" customHeight="1">
      <c r="B48" s="14"/>
      <c r="C48" s="14"/>
      <c r="D48" s="14"/>
      <c r="E48" s="14"/>
      <c r="F48" s="20"/>
      <c r="G48" s="20"/>
      <c r="H48" s="21"/>
      <c r="I48" s="21"/>
    </row>
    <row r="49" spans="6:9" ht="12.75">
      <c r="F49" s="12"/>
      <c r="G49" s="12"/>
      <c r="H49" s="13"/>
      <c r="I49" s="13"/>
    </row>
    <row r="50" spans="2:9" ht="12.75">
      <c r="B50" s="14"/>
      <c r="C50" s="14"/>
      <c r="F50" s="12"/>
      <c r="G50" s="12"/>
      <c r="H50" s="24"/>
      <c r="I50" s="24"/>
    </row>
    <row r="51" spans="4:9" ht="12.75">
      <c r="D51" s="14"/>
      <c r="E51" s="14"/>
      <c r="F51" s="12"/>
      <c r="G51" s="12"/>
      <c r="H51" s="15"/>
      <c r="I51" s="15"/>
    </row>
    <row r="52" spans="4:9" ht="12.75">
      <c r="D52" s="14"/>
      <c r="E52" s="14"/>
      <c r="F52" s="20"/>
      <c r="G52" s="20"/>
      <c r="H52" s="17"/>
      <c r="I52" s="17"/>
    </row>
    <row r="53" spans="6:9" ht="12.75">
      <c r="F53" s="12"/>
      <c r="G53" s="12"/>
      <c r="H53" s="13"/>
      <c r="I53" s="13"/>
    </row>
    <row r="54" spans="6:9" ht="12.75">
      <c r="F54" s="12"/>
      <c r="G54" s="12"/>
      <c r="H54" s="13"/>
      <c r="I54" s="13"/>
    </row>
    <row r="55" spans="6:9" ht="12.75">
      <c r="F55" s="28"/>
      <c r="G55" s="28"/>
      <c r="H55" s="29"/>
      <c r="I55" s="29"/>
    </row>
    <row r="56" spans="6:9" ht="12.75">
      <c r="F56" s="12"/>
      <c r="G56" s="12"/>
      <c r="H56" s="13"/>
      <c r="I56" s="13"/>
    </row>
    <row r="57" spans="6:9" ht="12.75">
      <c r="F57" s="12"/>
      <c r="G57" s="12"/>
      <c r="H57" s="13"/>
      <c r="I57" s="13"/>
    </row>
    <row r="58" spans="6:9" ht="12.75">
      <c r="F58" s="12"/>
      <c r="G58" s="12"/>
      <c r="H58" s="13"/>
      <c r="I58" s="13"/>
    </row>
    <row r="59" spans="6:9" ht="12.75">
      <c r="F59" s="20"/>
      <c r="G59" s="20"/>
      <c r="H59" s="17"/>
      <c r="I59" s="17"/>
    </row>
    <row r="60" spans="6:9" ht="12.75">
      <c r="F60" s="12"/>
      <c r="G60" s="12"/>
      <c r="H60" s="13"/>
      <c r="I60" s="13"/>
    </row>
    <row r="61" spans="6:9" ht="12.75">
      <c r="F61" s="20"/>
      <c r="G61" s="20"/>
      <c r="H61" s="17"/>
      <c r="I61" s="17"/>
    </row>
    <row r="62" spans="6:9" ht="12.75">
      <c r="F62" s="12"/>
      <c r="G62" s="12"/>
      <c r="H62" s="13"/>
      <c r="I62" s="13"/>
    </row>
    <row r="63" spans="6:9" ht="12.75">
      <c r="F63" s="12"/>
      <c r="G63" s="12"/>
      <c r="H63" s="13"/>
      <c r="I63" s="13"/>
    </row>
    <row r="64" spans="6:9" ht="12.75">
      <c r="F64" s="12"/>
      <c r="G64" s="12"/>
      <c r="H64" s="13"/>
      <c r="I64" s="13"/>
    </row>
    <row r="65" spans="6:9" ht="12.75">
      <c r="F65" s="12"/>
      <c r="G65" s="12"/>
      <c r="H65" s="13"/>
      <c r="I65" s="13"/>
    </row>
    <row r="66" spans="1:9" ht="28.5" customHeight="1">
      <c r="A66" s="30"/>
      <c r="B66" s="30"/>
      <c r="C66" s="30"/>
      <c r="D66" s="30"/>
      <c r="E66" s="30"/>
      <c r="F66" s="31"/>
      <c r="G66" s="31"/>
      <c r="H66" s="32"/>
      <c r="I66" s="107"/>
    </row>
    <row r="67" spans="4:9" ht="12.75">
      <c r="D67" s="14"/>
      <c r="E67" s="14"/>
      <c r="F67" s="12"/>
      <c r="G67" s="12"/>
      <c r="H67" s="15"/>
      <c r="I67" s="15"/>
    </row>
    <row r="68" spans="6:9" ht="12.75">
      <c r="F68" s="33"/>
      <c r="G68" s="33"/>
      <c r="H68" s="34"/>
      <c r="I68" s="34"/>
    </row>
    <row r="69" spans="6:9" ht="12.75">
      <c r="F69" s="12"/>
      <c r="G69" s="12"/>
      <c r="H69" s="13"/>
      <c r="I69" s="13"/>
    </row>
    <row r="70" spans="6:9" ht="12.75">
      <c r="F70" s="28"/>
      <c r="G70" s="28"/>
      <c r="H70" s="29"/>
      <c r="I70" s="29"/>
    </row>
    <row r="71" spans="6:9" ht="12.75">
      <c r="F71" s="28"/>
      <c r="G71" s="28"/>
      <c r="H71" s="29"/>
      <c r="I71" s="29"/>
    </row>
    <row r="72" spans="6:9" ht="12.75">
      <c r="F72" s="12"/>
      <c r="G72" s="12"/>
      <c r="H72" s="13"/>
      <c r="I72" s="13"/>
    </row>
    <row r="73" spans="6:9" ht="12.75">
      <c r="F73" s="20"/>
      <c r="G73" s="20"/>
      <c r="H73" s="17"/>
      <c r="I73" s="17"/>
    </row>
    <row r="74" spans="6:9" ht="12.75">
      <c r="F74" s="12"/>
      <c r="G74" s="12"/>
      <c r="H74" s="13"/>
      <c r="I74" s="13"/>
    </row>
    <row r="75" spans="6:9" ht="12.75">
      <c r="F75" s="12"/>
      <c r="G75" s="12"/>
      <c r="H75" s="13"/>
      <c r="I75" s="13"/>
    </row>
    <row r="76" spans="6:9" ht="12.75">
      <c r="F76" s="20"/>
      <c r="G76" s="20"/>
      <c r="H76" s="17"/>
      <c r="I76" s="17"/>
    </row>
    <row r="77" spans="6:9" ht="12.75">
      <c r="F77" s="12"/>
      <c r="G77" s="12"/>
      <c r="H77" s="13"/>
      <c r="I77" s="13"/>
    </row>
    <row r="78" spans="6:9" ht="12.75">
      <c r="F78" s="28"/>
      <c r="G78" s="28"/>
      <c r="H78" s="29"/>
      <c r="I78" s="29"/>
    </row>
    <row r="79" spans="6:9" ht="12.75">
      <c r="F79" s="20"/>
      <c r="G79" s="20"/>
      <c r="H79" s="34"/>
      <c r="I79" s="34"/>
    </row>
    <row r="80" spans="6:9" ht="12.75">
      <c r="F80" s="18"/>
      <c r="G80" s="18"/>
      <c r="H80" s="29"/>
      <c r="I80" s="29"/>
    </row>
    <row r="81" spans="6:9" ht="12.75">
      <c r="F81" s="20"/>
      <c r="G81" s="20"/>
      <c r="H81" s="17"/>
      <c r="I81" s="17"/>
    </row>
    <row r="82" spans="6:9" ht="12.75">
      <c r="F82" s="12"/>
      <c r="G82" s="12"/>
      <c r="H82" s="13"/>
      <c r="I82" s="13"/>
    </row>
    <row r="83" spans="4:9" ht="12.75">
      <c r="D83" s="14"/>
      <c r="E83" s="14"/>
      <c r="F83" s="12"/>
      <c r="G83" s="12"/>
      <c r="H83" s="15"/>
      <c r="I83" s="15"/>
    </row>
    <row r="84" spans="6:9" ht="12.75">
      <c r="F84" s="18"/>
      <c r="G84" s="18"/>
      <c r="H84" s="17"/>
      <c r="I84" s="17"/>
    </row>
    <row r="85" spans="6:9" ht="12.75">
      <c r="F85" s="18"/>
      <c r="G85" s="18"/>
      <c r="H85" s="29"/>
      <c r="I85" s="29"/>
    </row>
    <row r="86" spans="4:9" ht="12.75">
      <c r="D86" s="14"/>
      <c r="E86" s="14"/>
      <c r="F86" s="18"/>
      <c r="G86" s="18"/>
      <c r="H86" s="35"/>
      <c r="I86" s="35"/>
    </row>
    <row r="87" spans="4:9" ht="12.75">
      <c r="D87" s="14"/>
      <c r="E87" s="14"/>
      <c r="F87" s="20"/>
      <c r="G87" s="20"/>
      <c r="H87" s="21"/>
      <c r="I87" s="21"/>
    </row>
    <row r="88" spans="6:9" ht="12.75">
      <c r="F88" s="12"/>
      <c r="G88" s="12"/>
      <c r="H88" s="13"/>
      <c r="I88" s="13"/>
    </row>
    <row r="89" spans="6:9" ht="12.75">
      <c r="F89" s="33"/>
      <c r="G89" s="33"/>
      <c r="H89" s="36"/>
      <c r="I89" s="36"/>
    </row>
    <row r="90" spans="6:9" ht="11.25" customHeight="1">
      <c r="F90" s="28"/>
      <c r="G90" s="28"/>
      <c r="H90" s="29"/>
      <c r="I90" s="29"/>
    </row>
    <row r="91" spans="2:9" ht="24" customHeight="1">
      <c r="B91" s="14"/>
      <c r="C91" s="14"/>
      <c r="F91" s="28"/>
      <c r="G91" s="28"/>
      <c r="H91" s="37"/>
      <c r="I91" s="37"/>
    </row>
    <row r="92" spans="4:9" ht="15" customHeight="1">
      <c r="D92" s="14"/>
      <c r="E92" s="14"/>
      <c r="F92" s="28"/>
      <c r="G92" s="28"/>
      <c r="H92" s="37"/>
      <c r="I92" s="37"/>
    </row>
    <row r="93" spans="6:9" ht="11.25" customHeight="1">
      <c r="F93" s="33"/>
      <c r="G93" s="33"/>
      <c r="H93" s="34"/>
      <c r="I93" s="34"/>
    </row>
    <row r="94" spans="6:9" ht="12.75">
      <c r="F94" s="28"/>
      <c r="G94" s="28"/>
      <c r="H94" s="29"/>
      <c r="I94" s="29"/>
    </row>
    <row r="95" spans="2:9" ht="13.5" customHeight="1">
      <c r="B95" s="14"/>
      <c r="C95" s="14"/>
      <c r="F95" s="28"/>
      <c r="G95" s="28"/>
      <c r="H95" s="38"/>
      <c r="I95" s="38"/>
    </row>
    <row r="96" spans="4:9" ht="12.75" customHeight="1">
      <c r="D96" s="14"/>
      <c r="E96" s="14"/>
      <c r="F96" s="28"/>
      <c r="G96" s="28"/>
      <c r="H96" s="15"/>
      <c r="I96" s="15"/>
    </row>
    <row r="97" spans="4:9" ht="12.75" customHeight="1">
      <c r="D97" s="14"/>
      <c r="E97" s="14"/>
      <c r="F97" s="20"/>
      <c r="G97" s="20"/>
      <c r="H97" s="21"/>
      <c r="I97" s="21"/>
    </row>
    <row r="98" spans="6:9" ht="12.75">
      <c r="F98" s="12"/>
      <c r="G98" s="12"/>
      <c r="H98" s="13"/>
      <c r="I98" s="13"/>
    </row>
    <row r="99" spans="4:9" ht="12.75">
      <c r="D99" s="14"/>
      <c r="E99" s="14"/>
      <c r="F99" s="12"/>
      <c r="G99" s="12"/>
      <c r="H99" s="35"/>
      <c r="I99" s="35"/>
    </row>
    <row r="100" spans="6:9" ht="12.75">
      <c r="F100" s="33"/>
      <c r="G100" s="33"/>
      <c r="H100" s="34"/>
      <c r="I100" s="34"/>
    </row>
    <row r="101" spans="6:9" ht="12.75">
      <c r="F101" s="28"/>
      <c r="G101" s="28"/>
      <c r="H101" s="29"/>
      <c r="I101" s="29"/>
    </row>
    <row r="102" spans="6:9" ht="12.75">
      <c r="F102" s="12"/>
      <c r="G102" s="12"/>
      <c r="H102" s="13"/>
      <c r="I102" s="13"/>
    </row>
    <row r="103" spans="1:9" ht="19.5" customHeight="1">
      <c r="A103" s="39"/>
      <c r="B103" s="6"/>
      <c r="C103" s="6"/>
      <c r="D103" s="6"/>
      <c r="E103" s="6"/>
      <c r="F103" s="6"/>
      <c r="G103" s="6"/>
      <c r="H103" s="24"/>
      <c r="I103" s="24"/>
    </row>
    <row r="104" spans="1:9" ht="15" customHeight="1">
      <c r="A104" s="14"/>
      <c r="F104" s="26"/>
      <c r="G104" s="26"/>
      <c r="H104" s="24"/>
      <c r="I104" s="24"/>
    </row>
    <row r="105" spans="1:9" ht="12.75">
      <c r="A105" s="14"/>
      <c r="B105" s="14"/>
      <c r="C105" s="14"/>
      <c r="F105" s="26"/>
      <c r="G105" s="26"/>
      <c r="H105" s="15"/>
      <c r="I105" s="15"/>
    </row>
    <row r="106" spans="4:9" ht="12.75">
      <c r="D106" s="14"/>
      <c r="E106" s="14"/>
      <c r="F106" s="12"/>
      <c r="G106" s="12"/>
      <c r="H106" s="24"/>
      <c r="I106" s="24"/>
    </row>
    <row r="107" spans="6:9" ht="12.75">
      <c r="F107" s="16"/>
      <c r="G107" s="16"/>
      <c r="H107" s="17"/>
      <c r="I107" s="17"/>
    </row>
    <row r="108" spans="2:9" ht="12.75">
      <c r="B108" s="14"/>
      <c r="C108" s="14"/>
      <c r="F108" s="12"/>
      <c r="G108" s="12"/>
      <c r="H108" s="15"/>
      <c r="I108" s="15"/>
    </row>
    <row r="109" spans="4:9" ht="12.75">
      <c r="D109" s="14"/>
      <c r="E109" s="14"/>
      <c r="F109" s="12"/>
      <c r="G109" s="12"/>
      <c r="H109" s="15"/>
      <c r="I109" s="15"/>
    </row>
    <row r="110" spans="6:9" ht="12.75">
      <c r="F110" s="20"/>
      <c r="G110" s="20"/>
      <c r="H110" s="21"/>
      <c r="I110" s="21"/>
    </row>
    <row r="111" spans="4:9" ht="22.5" customHeight="1">
      <c r="D111" s="14"/>
      <c r="E111" s="14"/>
      <c r="F111" s="12"/>
      <c r="G111" s="12"/>
      <c r="H111" s="22"/>
      <c r="I111" s="22"/>
    </row>
    <row r="112" spans="6:9" ht="12.75">
      <c r="F112" s="12"/>
      <c r="G112" s="12"/>
      <c r="H112" s="21"/>
      <c r="I112" s="21"/>
    </row>
    <row r="113" spans="2:9" ht="12.75">
      <c r="B113" s="14"/>
      <c r="C113" s="14"/>
      <c r="F113" s="18"/>
      <c r="G113" s="18"/>
      <c r="H113" s="24"/>
      <c r="I113" s="24"/>
    </row>
    <row r="114" spans="4:9" ht="12.75">
      <c r="D114" s="14"/>
      <c r="E114" s="14"/>
      <c r="F114" s="18"/>
      <c r="G114" s="18"/>
      <c r="H114" s="25"/>
      <c r="I114" s="25"/>
    </row>
    <row r="115" spans="6:9" ht="12.75">
      <c r="F115" s="20"/>
      <c r="G115" s="20"/>
      <c r="H115" s="17"/>
      <c r="I115" s="17"/>
    </row>
    <row r="116" spans="1:9" ht="13.5" customHeight="1">
      <c r="A116" s="14"/>
      <c r="F116" s="26"/>
      <c r="G116" s="26"/>
      <c r="H116" s="24"/>
      <c r="I116" s="24"/>
    </row>
    <row r="117" spans="2:9" ht="13.5" customHeight="1">
      <c r="B117" s="14"/>
      <c r="C117" s="14"/>
      <c r="F117" s="12"/>
      <c r="G117" s="12"/>
      <c r="H117" s="24"/>
      <c r="I117" s="24"/>
    </row>
    <row r="118" spans="4:9" ht="13.5" customHeight="1">
      <c r="D118" s="14"/>
      <c r="E118" s="14"/>
      <c r="F118" s="12"/>
      <c r="G118" s="12"/>
      <c r="H118" s="15"/>
      <c r="I118" s="15"/>
    </row>
    <row r="119" spans="4:9" ht="12.75">
      <c r="D119" s="14"/>
      <c r="E119" s="14"/>
      <c r="F119" s="20"/>
      <c r="G119" s="20"/>
      <c r="H119" s="17"/>
      <c r="I119" s="17"/>
    </row>
    <row r="120" spans="4:9" ht="12.75">
      <c r="D120" s="14"/>
      <c r="E120" s="14"/>
      <c r="F120" s="12"/>
      <c r="G120" s="12"/>
      <c r="H120" s="15"/>
      <c r="I120" s="15"/>
    </row>
    <row r="121" spans="6:9" ht="12.75">
      <c r="F121" s="33"/>
      <c r="G121" s="33"/>
      <c r="H121" s="34"/>
      <c r="I121" s="34"/>
    </row>
    <row r="122" spans="4:9" ht="12.75">
      <c r="D122" s="14"/>
      <c r="E122" s="14"/>
      <c r="F122" s="18"/>
      <c r="G122" s="18"/>
      <c r="H122" s="35"/>
      <c r="I122" s="35"/>
    </row>
    <row r="123" spans="4:9" ht="12.75">
      <c r="D123" s="14"/>
      <c r="E123" s="14"/>
      <c r="F123" s="20"/>
      <c r="G123" s="20"/>
      <c r="H123" s="21"/>
      <c r="I123" s="21"/>
    </row>
    <row r="124" spans="6:9" ht="12.75">
      <c r="F124" s="33"/>
      <c r="G124" s="33"/>
      <c r="H124" s="40"/>
      <c r="I124" s="40"/>
    </row>
    <row r="125" spans="2:9" ht="12.75">
      <c r="B125" s="14"/>
      <c r="C125" s="14"/>
      <c r="F125" s="28"/>
      <c r="G125" s="28"/>
      <c r="H125" s="38"/>
      <c r="I125" s="38"/>
    </row>
    <row r="126" spans="4:9" ht="12.75">
      <c r="D126" s="14"/>
      <c r="E126" s="14"/>
      <c r="F126" s="28"/>
      <c r="G126" s="28"/>
      <c r="H126" s="15"/>
      <c r="I126" s="15"/>
    </row>
    <row r="127" spans="4:9" ht="12.75">
      <c r="D127" s="14"/>
      <c r="E127" s="14"/>
      <c r="F127" s="20"/>
      <c r="G127" s="20"/>
      <c r="H127" s="21"/>
      <c r="I127" s="21"/>
    </row>
    <row r="128" spans="4:9" ht="12.75">
      <c r="D128" s="14"/>
      <c r="E128" s="14"/>
      <c r="F128" s="20"/>
      <c r="G128" s="20"/>
      <c r="H128" s="21"/>
      <c r="I128" s="21"/>
    </row>
    <row r="129" spans="6:9" ht="12.75">
      <c r="F129" s="12"/>
      <c r="G129" s="12"/>
      <c r="H129" s="13"/>
      <c r="I129" s="13"/>
    </row>
    <row r="130" spans="1:9" s="41" customFormat="1" ht="18" customHeight="1">
      <c r="A130" s="144"/>
      <c r="B130" s="145"/>
      <c r="C130" s="145"/>
      <c r="D130" s="145"/>
      <c r="E130" s="145"/>
      <c r="F130" s="145"/>
      <c r="G130" s="145"/>
      <c r="H130" s="145"/>
      <c r="I130" s="108"/>
    </row>
    <row r="131" spans="1:9" ht="28.5" customHeight="1">
      <c r="A131" s="30"/>
      <c r="B131" s="30"/>
      <c r="C131" s="30"/>
      <c r="D131" s="30"/>
      <c r="E131" s="30"/>
      <c r="F131" s="31"/>
      <c r="G131" s="31"/>
      <c r="H131" s="32"/>
      <c r="I131" s="107"/>
    </row>
    <row r="133" spans="1:9" ht="15.75">
      <c r="A133" s="43"/>
      <c r="B133" s="14"/>
      <c r="C133" s="14"/>
      <c r="D133" s="14"/>
      <c r="E133" s="14"/>
      <c r="F133" s="44"/>
      <c r="G133" s="44"/>
      <c r="H133" s="5"/>
      <c r="I133" s="5"/>
    </row>
    <row r="134" spans="1:9" ht="12.75">
      <c r="A134" s="14"/>
      <c r="B134" s="14"/>
      <c r="C134" s="14"/>
      <c r="D134" s="14"/>
      <c r="E134" s="14"/>
      <c r="F134" s="44"/>
      <c r="G134" s="44"/>
      <c r="H134" s="5"/>
      <c r="I134" s="5"/>
    </row>
    <row r="135" spans="1:9" ht="17.25" customHeight="1">
      <c r="A135" s="14"/>
      <c r="B135" s="14"/>
      <c r="C135" s="14"/>
      <c r="D135" s="14"/>
      <c r="E135" s="14"/>
      <c r="F135" s="44"/>
      <c r="G135" s="44"/>
      <c r="H135" s="5"/>
      <c r="I135" s="5"/>
    </row>
    <row r="136" spans="1:9" ht="13.5" customHeight="1">
      <c r="A136" s="14"/>
      <c r="B136" s="14"/>
      <c r="C136" s="14"/>
      <c r="D136" s="14"/>
      <c r="E136" s="14"/>
      <c r="F136" s="44"/>
      <c r="G136" s="44"/>
      <c r="H136" s="5"/>
      <c r="I136" s="5"/>
    </row>
    <row r="137" spans="1:9" ht="12.75">
      <c r="A137" s="14"/>
      <c r="B137" s="14"/>
      <c r="C137" s="14"/>
      <c r="D137" s="14"/>
      <c r="E137" s="14"/>
      <c r="F137" s="44"/>
      <c r="G137" s="44"/>
      <c r="H137" s="5"/>
      <c r="I137" s="5"/>
    </row>
    <row r="138" spans="1:5" ht="12.75">
      <c r="A138" s="14"/>
      <c r="B138" s="14"/>
      <c r="C138" s="14"/>
      <c r="D138" s="14"/>
      <c r="E138" s="14"/>
    </row>
    <row r="139" spans="1:9" ht="12.75">
      <c r="A139" s="14"/>
      <c r="B139" s="14"/>
      <c r="C139" s="14"/>
      <c r="D139" s="14"/>
      <c r="E139" s="14"/>
      <c r="F139" s="44"/>
      <c r="G139" s="44"/>
      <c r="H139" s="5"/>
      <c r="I139" s="5"/>
    </row>
    <row r="140" spans="1:9" ht="12.75">
      <c r="A140" s="14"/>
      <c r="B140" s="14"/>
      <c r="C140" s="14"/>
      <c r="D140" s="14"/>
      <c r="E140" s="14"/>
      <c r="F140" s="44"/>
      <c r="G140" s="44"/>
      <c r="H140" s="45"/>
      <c r="I140" s="45"/>
    </row>
    <row r="141" spans="1:9" ht="12.75">
      <c r="A141" s="14"/>
      <c r="B141" s="14"/>
      <c r="C141" s="14"/>
      <c r="D141" s="14"/>
      <c r="E141" s="14"/>
      <c r="F141" s="44"/>
      <c r="G141" s="44"/>
      <c r="H141" s="5"/>
      <c r="I141" s="5"/>
    </row>
    <row r="142" spans="1:9" ht="22.5" customHeight="1">
      <c r="A142" s="14"/>
      <c r="B142" s="14"/>
      <c r="C142" s="14"/>
      <c r="D142" s="14"/>
      <c r="E142" s="14"/>
      <c r="F142" s="44"/>
      <c r="G142" s="44"/>
      <c r="H142" s="22"/>
      <c r="I142" s="22"/>
    </row>
    <row r="143" spans="6:9" ht="22.5" customHeight="1">
      <c r="F143" s="20"/>
      <c r="G143" s="20"/>
      <c r="H143" s="23"/>
      <c r="I143" s="23"/>
    </row>
  </sheetData>
  <sheetProtection/>
  <mergeCells count="5">
    <mergeCell ref="A1:Q1"/>
    <mergeCell ref="A130:H130"/>
    <mergeCell ref="B3:Q3"/>
    <mergeCell ref="B18:Q18"/>
    <mergeCell ref="B17:Q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9" r:id="rId2"/>
  <rowBreaks count="2" manualBreakCount="2">
    <brk id="64" max="9" man="1"/>
    <brk id="12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4"/>
  <sheetViews>
    <sheetView workbookViewId="0" topLeftCell="B1">
      <selection activeCell="L54" sqref="L54"/>
    </sheetView>
  </sheetViews>
  <sheetFormatPr defaultColWidth="11.421875" defaultRowHeight="12.75"/>
  <cols>
    <col min="1" max="1" width="9.7109375" style="47" customWidth="1"/>
    <col min="2" max="2" width="29.8515625" style="48" customWidth="1"/>
    <col min="3" max="4" width="11.8515625" style="2" customWidth="1"/>
    <col min="5" max="10" width="10.421875" style="2" customWidth="1"/>
    <col min="11" max="12" width="10.421875" style="105" customWidth="1"/>
    <col min="13" max="14" width="10.421875" style="2" customWidth="1"/>
    <col min="15" max="16" width="13.7109375" style="2" customWidth="1"/>
    <col min="17" max="17" width="13.28125" style="2" customWidth="1"/>
    <col min="18" max="18" width="11.57421875" style="2" customWidth="1"/>
    <col min="19" max="19" width="13.28125" style="2" customWidth="1"/>
    <col min="20" max="20" width="12.421875" style="2" customWidth="1"/>
    <col min="21" max="16384" width="11.421875" style="3" customWidth="1"/>
  </cols>
  <sheetData>
    <row r="1" spans="1:20" ht="18" customHeight="1">
      <c r="A1" s="154" t="s">
        <v>81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ht="12.75" customHeight="1">
      <c r="A2" s="51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5" customFormat="1" ht="114.75">
      <c r="A3" s="4" t="s">
        <v>3</v>
      </c>
      <c r="B3" s="52" t="s">
        <v>4</v>
      </c>
      <c r="C3" s="4" t="s">
        <v>96</v>
      </c>
      <c r="D3" s="134" t="s">
        <v>97</v>
      </c>
      <c r="E3" s="4" t="s">
        <v>21</v>
      </c>
      <c r="F3" s="134" t="s">
        <v>21</v>
      </c>
      <c r="G3" s="4" t="s">
        <v>22</v>
      </c>
      <c r="H3" s="134" t="s">
        <v>22</v>
      </c>
      <c r="I3" s="4" t="s">
        <v>23</v>
      </c>
      <c r="J3" s="134" t="s">
        <v>23</v>
      </c>
      <c r="K3" s="104" t="s">
        <v>24</v>
      </c>
      <c r="L3" s="134" t="s">
        <v>24</v>
      </c>
      <c r="M3" s="4" t="s">
        <v>25</v>
      </c>
      <c r="N3" s="134" t="s">
        <v>25</v>
      </c>
      <c r="O3" s="4" t="s">
        <v>26</v>
      </c>
      <c r="P3" s="134" t="s">
        <v>26</v>
      </c>
      <c r="Q3" s="4" t="s">
        <v>27</v>
      </c>
      <c r="R3" s="4" t="s">
        <v>28</v>
      </c>
      <c r="S3" s="4" t="s">
        <v>29</v>
      </c>
      <c r="T3" s="4" t="s">
        <v>30</v>
      </c>
    </row>
    <row r="4" spans="1:20" ht="12.75">
      <c r="A4" s="64"/>
      <c r="B4" s="54"/>
      <c r="C4" s="55"/>
      <c r="D4" s="135"/>
      <c r="E4" s="55"/>
      <c r="F4" s="135"/>
      <c r="G4" s="55"/>
      <c r="H4" s="135"/>
      <c r="I4" s="55"/>
      <c r="J4" s="135"/>
      <c r="K4" s="55"/>
      <c r="L4" s="135"/>
      <c r="M4" s="55"/>
      <c r="N4" s="135"/>
      <c r="O4" s="55"/>
      <c r="P4" s="135"/>
      <c r="Q4" s="55"/>
      <c r="R4" s="55"/>
      <c r="S4" s="55"/>
      <c r="T4" s="55"/>
    </row>
    <row r="5" spans="1:20" s="5" customFormat="1" ht="25.5">
      <c r="A5" s="65"/>
      <c r="B5" s="56" t="s">
        <v>72</v>
      </c>
      <c r="C5" s="66"/>
      <c r="D5" s="136"/>
      <c r="E5" s="66"/>
      <c r="F5" s="136"/>
      <c r="G5" s="66"/>
      <c r="H5" s="136"/>
      <c r="I5" s="66"/>
      <c r="J5" s="136"/>
      <c r="K5" s="66"/>
      <c r="L5" s="136"/>
      <c r="M5" s="66"/>
      <c r="N5" s="136"/>
      <c r="O5" s="66"/>
      <c r="P5" s="136"/>
      <c r="Q5" s="66"/>
      <c r="R5" s="66"/>
      <c r="S5" s="66"/>
      <c r="T5" s="66"/>
    </row>
    <row r="6" spans="1:20" ht="12.75" customHeight="1">
      <c r="A6" s="63"/>
      <c r="B6" s="58"/>
      <c r="C6" s="59"/>
      <c r="D6" s="137"/>
      <c r="E6" s="59"/>
      <c r="F6" s="137"/>
      <c r="G6" s="59"/>
      <c r="H6" s="137"/>
      <c r="I6" s="59"/>
      <c r="J6" s="137"/>
      <c r="K6" s="59"/>
      <c r="L6" s="137"/>
      <c r="M6" s="59"/>
      <c r="N6" s="137"/>
      <c r="O6" s="59"/>
      <c r="P6" s="137"/>
      <c r="Q6" s="59"/>
      <c r="R6" s="59"/>
      <c r="S6" s="59"/>
      <c r="T6" s="59"/>
    </row>
    <row r="7" spans="1:20" s="5" customFormat="1" ht="12.75">
      <c r="A7" s="60"/>
      <c r="B7" s="61" t="s">
        <v>19</v>
      </c>
      <c r="C7" s="62"/>
      <c r="D7" s="138"/>
      <c r="E7" s="62"/>
      <c r="F7" s="138"/>
      <c r="G7" s="62"/>
      <c r="H7" s="138"/>
      <c r="I7" s="62"/>
      <c r="J7" s="138"/>
      <c r="K7" s="62"/>
      <c r="L7" s="138"/>
      <c r="M7" s="62"/>
      <c r="N7" s="138"/>
      <c r="O7" s="62"/>
      <c r="P7" s="138"/>
      <c r="Q7" s="62"/>
      <c r="R7" s="62"/>
      <c r="S7" s="62"/>
      <c r="T7" s="62"/>
    </row>
    <row r="8" spans="1:20" s="5" customFormat="1" ht="12.75" customHeight="1">
      <c r="A8" s="60" t="s">
        <v>66</v>
      </c>
      <c r="B8" s="61" t="s">
        <v>67</v>
      </c>
      <c r="C8" s="62"/>
      <c r="D8" s="138"/>
      <c r="E8" s="62"/>
      <c r="F8" s="138"/>
      <c r="G8" s="62"/>
      <c r="H8" s="138"/>
      <c r="I8" s="62"/>
      <c r="J8" s="138"/>
      <c r="K8" s="62"/>
      <c r="L8" s="138"/>
      <c r="M8" s="62"/>
      <c r="N8" s="138"/>
      <c r="O8" s="62"/>
      <c r="P8" s="138"/>
      <c r="Q8" s="62"/>
      <c r="R8" s="62"/>
      <c r="S8" s="62"/>
      <c r="T8" s="62"/>
    </row>
    <row r="9" spans="1:20" s="5" customFormat="1" ht="12.75">
      <c r="A9" s="63">
        <v>3</v>
      </c>
      <c r="B9" s="61" t="s">
        <v>17</v>
      </c>
      <c r="C9" s="91">
        <f>SUM(C10,C21,C45,C47)</f>
        <v>3688300</v>
      </c>
      <c r="D9" s="139">
        <f>SUM(D10,D21,D45,D47)</f>
        <v>3904993</v>
      </c>
      <c r="E9" s="91">
        <f aca="true" t="shared" si="0" ref="E9:J9">SUM(E10,E21,E45,E47)</f>
        <v>9600</v>
      </c>
      <c r="F9" s="139">
        <f t="shared" si="0"/>
        <v>9600</v>
      </c>
      <c r="G9" s="91">
        <f t="shared" si="0"/>
        <v>4200</v>
      </c>
      <c r="H9" s="139">
        <f t="shared" si="0"/>
        <v>5000</v>
      </c>
      <c r="I9" s="91">
        <f t="shared" si="0"/>
        <v>142000</v>
      </c>
      <c r="J9" s="139">
        <f t="shared" si="0"/>
        <v>126000</v>
      </c>
      <c r="K9" s="91">
        <f aca="true" t="shared" si="1" ref="K9:T9">SUM(K10,K21,K45,K47)</f>
        <v>269500</v>
      </c>
      <c r="L9" s="139">
        <f>SUM(L10,L21,L45,L47)</f>
        <v>241893</v>
      </c>
      <c r="M9" s="91">
        <f t="shared" si="1"/>
        <v>13000</v>
      </c>
      <c r="N9" s="139">
        <f>SUM(N10,N21,N45,N47)</f>
        <v>13000</v>
      </c>
      <c r="O9" s="91">
        <f>SUM(O10,O21,O45,O47,O57)</f>
        <v>3250000</v>
      </c>
      <c r="P9" s="139">
        <f>SUM(P10,P21,P45,P47,P57)</f>
        <v>3540790</v>
      </c>
      <c r="Q9" s="91">
        <f t="shared" si="1"/>
        <v>0</v>
      </c>
      <c r="R9" s="91">
        <f t="shared" si="1"/>
        <v>0</v>
      </c>
      <c r="S9" s="91">
        <f t="shared" si="1"/>
        <v>0</v>
      </c>
      <c r="T9" s="91">
        <f t="shared" si="1"/>
        <v>0</v>
      </c>
    </row>
    <row r="10" spans="1:20" s="5" customFormat="1" ht="12.75">
      <c r="A10" s="63">
        <v>31</v>
      </c>
      <c r="B10" s="61" t="s">
        <v>5</v>
      </c>
      <c r="C10" s="91">
        <f>SUM(E10+G10+I10+K10+M10+O10+Q10+R10+S10)</f>
        <v>3097600</v>
      </c>
      <c r="D10" s="139">
        <f>SUM(F10+H10+J10+L10+N10+P10)</f>
        <v>3355600</v>
      </c>
      <c r="E10" s="91">
        <f aca="true" t="shared" si="2" ref="E10:T10">SUM(E11,E16,E18)</f>
        <v>9600</v>
      </c>
      <c r="F10" s="139">
        <f>SUM(F11,F16,F18)</f>
        <v>9600</v>
      </c>
      <c r="G10" s="91">
        <f t="shared" si="2"/>
        <v>0</v>
      </c>
      <c r="H10" s="139">
        <f>SUM(H11,H16,H18)</f>
        <v>0</v>
      </c>
      <c r="I10" s="91">
        <f t="shared" si="2"/>
        <v>0</v>
      </c>
      <c r="J10" s="139">
        <f>SUM(J11,J16,J18)</f>
        <v>0</v>
      </c>
      <c r="K10" s="91">
        <f t="shared" si="2"/>
        <v>0</v>
      </c>
      <c r="L10" s="139">
        <f>SUM(L11,L16,L18)</f>
        <v>0</v>
      </c>
      <c r="M10" s="91">
        <f t="shared" si="2"/>
        <v>0</v>
      </c>
      <c r="N10" s="139">
        <f>SUM(N11,N16,N18)</f>
        <v>0</v>
      </c>
      <c r="O10" s="91">
        <f t="shared" si="2"/>
        <v>3088000</v>
      </c>
      <c r="P10" s="139">
        <f>SUM(P11,P16,P18)</f>
        <v>3346000</v>
      </c>
      <c r="Q10" s="91">
        <f t="shared" si="2"/>
        <v>0</v>
      </c>
      <c r="R10" s="91">
        <f t="shared" si="2"/>
        <v>0</v>
      </c>
      <c r="S10" s="91">
        <f t="shared" si="2"/>
        <v>0</v>
      </c>
      <c r="T10" s="91">
        <f t="shared" si="2"/>
        <v>0</v>
      </c>
    </row>
    <row r="11" spans="1:20" ht="12.75">
      <c r="A11" s="94">
        <v>311</v>
      </c>
      <c r="B11" s="95" t="s">
        <v>6</v>
      </c>
      <c r="C11" s="91">
        <f>SUM(E11+G11+I11+K11+M11+O11+Q11+R11+S11)</f>
        <v>2576240</v>
      </c>
      <c r="D11" s="139">
        <f>SUM(F11+H11+J11+L11+N11+P11)</f>
        <v>2791240</v>
      </c>
      <c r="E11" s="91">
        <f aca="true" t="shared" si="3" ref="E11:T11">SUM(E12,E13,E14,E15)</f>
        <v>8240</v>
      </c>
      <c r="F11" s="139">
        <f>SUM(F12,F13,F14,F15)</f>
        <v>8240</v>
      </c>
      <c r="G11" s="91">
        <f t="shared" si="3"/>
        <v>0</v>
      </c>
      <c r="H11" s="139">
        <f>SUM(H12,H13,H14,H15)</f>
        <v>0</v>
      </c>
      <c r="I11" s="91">
        <f t="shared" si="3"/>
        <v>0</v>
      </c>
      <c r="J11" s="139">
        <f>SUM(J12,J13,J14,J15)</f>
        <v>0</v>
      </c>
      <c r="K11" s="91">
        <f t="shared" si="3"/>
        <v>0</v>
      </c>
      <c r="L11" s="139">
        <f>SUM(L12,L13,L14,L15)</f>
        <v>0</v>
      </c>
      <c r="M11" s="91">
        <f t="shared" si="3"/>
        <v>0</v>
      </c>
      <c r="N11" s="139">
        <f>SUM(N12,N13,N14,N15)</f>
        <v>0</v>
      </c>
      <c r="O11" s="91">
        <f t="shared" si="3"/>
        <v>2568000</v>
      </c>
      <c r="P11" s="139">
        <f>SUM(P12,P13,P14,P15)</f>
        <v>2783000</v>
      </c>
      <c r="Q11" s="91">
        <f t="shared" si="3"/>
        <v>0</v>
      </c>
      <c r="R11" s="91">
        <f t="shared" si="3"/>
        <v>0</v>
      </c>
      <c r="S11" s="91">
        <f t="shared" si="3"/>
        <v>0</v>
      </c>
      <c r="T11" s="91">
        <f t="shared" si="3"/>
        <v>0</v>
      </c>
    </row>
    <row r="12" spans="1:20" ht="12.75">
      <c r="A12" s="57">
        <v>3111</v>
      </c>
      <c r="B12" s="58" t="s">
        <v>32</v>
      </c>
      <c r="C12" s="92"/>
      <c r="D12" s="140"/>
      <c r="E12" s="92">
        <v>8240</v>
      </c>
      <c r="F12" s="140">
        <v>8240</v>
      </c>
      <c r="G12" s="92"/>
      <c r="H12" s="140"/>
      <c r="I12" s="92"/>
      <c r="J12" s="140"/>
      <c r="K12" s="92"/>
      <c r="L12" s="140"/>
      <c r="M12" s="92"/>
      <c r="N12" s="140"/>
      <c r="O12" s="92">
        <v>2568000</v>
      </c>
      <c r="P12" s="140">
        <v>2783000</v>
      </c>
      <c r="Q12" s="92"/>
      <c r="R12" s="92"/>
      <c r="S12" s="92"/>
      <c r="T12" s="92"/>
    </row>
    <row r="13" spans="1:20" ht="12.75">
      <c r="A13" s="57">
        <v>3112</v>
      </c>
      <c r="B13" s="58" t="s">
        <v>33</v>
      </c>
      <c r="C13" s="92"/>
      <c r="D13" s="140"/>
      <c r="E13" s="92"/>
      <c r="F13" s="140"/>
      <c r="G13" s="92"/>
      <c r="H13" s="140"/>
      <c r="I13" s="92"/>
      <c r="J13" s="140"/>
      <c r="K13" s="92"/>
      <c r="L13" s="140"/>
      <c r="M13" s="92"/>
      <c r="N13" s="140"/>
      <c r="O13" s="92"/>
      <c r="P13" s="140"/>
      <c r="Q13" s="92"/>
      <c r="R13" s="92"/>
      <c r="S13" s="92"/>
      <c r="T13" s="92"/>
    </row>
    <row r="14" spans="1:20" ht="12.75">
      <c r="A14" s="57">
        <v>3113</v>
      </c>
      <c r="B14" s="58" t="s">
        <v>34</v>
      </c>
      <c r="C14" s="92"/>
      <c r="D14" s="140"/>
      <c r="E14" s="92"/>
      <c r="F14" s="140"/>
      <c r="G14" s="92"/>
      <c r="H14" s="140"/>
      <c r="I14" s="92"/>
      <c r="J14" s="140"/>
      <c r="K14" s="92"/>
      <c r="L14" s="140"/>
      <c r="M14" s="92"/>
      <c r="N14" s="140"/>
      <c r="O14" s="92"/>
      <c r="P14" s="140"/>
      <c r="Q14" s="92"/>
      <c r="R14" s="92"/>
      <c r="S14" s="92"/>
      <c r="T14" s="92"/>
    </row>
    <row r="15" spans="1:20" ht="12.75">
      <c r="A15" s="57">
        <v>3114</v>
      </c>
      <c r="B15" s="58" t="s">
        <v>35</v>
      </c>
      <c r="C15" s="92"/>
      <c r="D15" s="140"/>
      <c r="E15" s="92"/>
      <c r="F15" s="140"/>
      <c r="G15" s="92"/>
      <c r="H15" s="140"/>
      <c r="I15" s="92"/>
      <c r="J15" s="140"/>
      <c r="K15" s="92"/>
      <c r="L15" s="140"/>
      <c r="M15" s="92"/>
      <c r="N15" s="140"/>
      <c r="O15" s="92"/>
      <c r="P15" s="140"/>
      <c r="Q15" s="92"/>
      <c r="R15" s="92"/>
      <c r="S15" s="92"/>
      <c r="T15" s="92"/>
    </row>
    <row r="16" spans="1:20" ht="12.75">
      <c r="A16" s="94">
        <v>312</v>
      </c>
      <c r="B16" s="95" t="s">
        <v>7</v>
      </c>
      <c r="C16" s="91">
        <f>SUM(E16:T16)</f>
        <v>215000</v>
      </c>
      <c r="D16" s="139">
        <f>SUM(G16:U16)</f>
        <v>215000</v>
      </c>
      <c r="E16" s="91">
        <f aca="true" t="shared" si="4" ref="E16:T16">SUM(E17)</f>
        <v>0</v>
      </c>
      <c r="F16" s="139">
        <f t="shared" si="4"/>
        <v>0</v>
      </c>
      <c r="G16" s="91">
        <f t="shared" si="4"/>
        <v>0</v>
      </c>
      <c r="H16" s="139">
        <f t="shared" si="4"/>
        <v>0</v>
      </c>
      <c r="I16" s="91">
        <f t="shared" si="4"/>
        <v>0</v>
      </c>
      <c r="J16" s="139">
        <f t="shared" si="4"/>
        <v>0</v>
      </c>
      <c r="K16" s="91">
        <f t="shared" si="4"/>
        <v>0</v>
      </c>
      <c r="L16" s="139">
        <f t="shared" si="4"/>
        <v>0</v>
      </c>
      <c r="M16" s="91">
        <f t="shared" si="4"/>
        <v>0</v>
      </c>
      <c r="N16" s="139">
        <f t="shared" si="4"/>
        <v>0</v>
      </c>
      <c r="O16" s="91">
        <f t="shared" si="4"/>
        <v>110000</v>
      </c>
      <c r="P16" s="139">
        <f t="shared" si="4"/>
        <v>105000</v>
      </c>
      <c r="Q16" s="91">
        <f t="shared" si="4"/>
        <v>0</v>
      </c>
      <c r="R16" s="91">
        <f t="shared" si="4"/>
        <v>0</v>
      </c>
      <c r="S16" s="91">
        <f t="shared" si="4"/>
        <v>0</v>
      </c>
      <c r="T16" s="91">
        <f t="shared" si="4"/>
        <v>0</v>
      </c>
    </row>
    <row r="17" spans="1:20" ht="12.75">
      <c r="A17" s="57">
        <v>3121</v>
      </c>
      <c r="B17" s="58" t="s">
        <v>7</v>
      </c>
      <c r="C17" s="92"/>
      <c r="D17" s="140"/>
      <c r="E17" s="92"/>
      <c r="F17" s="140"/>
      <c r="G17" s="92"/>
      <c r="H17" s="140"/>
      <c r="I17" s="92"/>
      <c r="J17" s="140"/>
      <c r="K17" s="92"/>
      <c r="L17" s="140"/>
      <c r="M17" s="92"/>
      <c r="N17" s="140"/>
      <c r="O17" s="92">
        <v>110000</v>
      </c>
      <c r="P17" s="140">
        <v>105000</v>
      </c>
      <c r="Q17" s="92"/>
      <c r="R17" s="92"/>
      <c r="S17" s="92"/>
      <c r="T17" s="92"/>
    </row>
    <row r="18" spans="1:20" ht="12.75">
      <c r="A18" s="94">
        <v>313</v>
      </c>
      <c r="B18" s="58" t="s">
        <v>8</v>
      </c>
      <c r="C18" s="91">
        <f>SUM(E18+G18+I18+K18+M18+O18+Q18+R18+S18)</f>
        <v>411360</v>
      </c>
      <c r="D18" s="139">
        <f>SUM(F18+H18+J18+L18+N18+P18)</f>
        <v>459360</v>
      </c>
      <c r="E18" s="91">
        <f aca="true" t="shared" si="5" ref="E18:T18">SUM(E19,E20,)</f>
        <v>1360</v>
      </c>
      <c r="F18" s="139">
        <f>SUM(F19,F20,)</f>
        <v>1360</v>
      </c>
      <c r="G18" s="91">
        <f t="shared" si="5"/>
        <v>0</v>
      </c>
      <c r="H18" s="139">
        <f>SUM(H19,H20,)</f>
        <v>0</v>
      </c>
      <c r="I18" s="91">
        <f t="shared" si="5"/>
        <v>0</v>
      </c>
      <c r="J18" s="139">
        <f>SUM(J19,J20,)</f>
        <v>0</v>
      </c>
      <c r="K18" s="91">
        <f t="shared" si="5"/>
        <v>0</v>
      </c>
      <c r="L18" s="139">
        <f>SUM(L19,L20,)</f>
        <v>0</v>
      </c>
      <c r="M18" s="91">
        <f t="shared" si="5"/>
        <v>0</v>
      </c>
      <c r="N18" s="139">
        <f>SUM(N19,N20,)</f>
        <v>0</v>
      </c>
      <c r="O18" s="91">
        <f t="shared" si="5"/>
        <v>410000</v>
      </c>
      <c r="P18" s="139">
        <f>SUM(P19,P20,)</f>
        <v>458000</v>
      </c>
      <c r="Q18" s="91">
        <f t="shared" si="5"/>
        <v>0</v>
      </c>
      <c r="R18" s="91">
        <f t="shared" si="5"/>
        <v>0</v>
      </c>
      <c r="S18" s="91">
        <f t="shared" si="5"/>
        <v>0</v>
      </c>
      <c r="T18" s="91">
        <f t="shared" si="5"/>
        <v>0</v>
      </c>
    </row>
    <row r="19" spans="1:20" ht="25.5">
      <c r="A19" s="57">
        <v>3131</v>
      </c>
      <c r="B19" s="58" t="s">
        <v>36</v>
      </c>
      <c r="C19" s="92"/>
      <c r="D19" s="140"/>
      <c r="E19" s="92"/>
      <c r="F19" s="140"/>
      <c r="G19" s="92"/>
      <c r="H19" s="140"/>
      <c r="I19" s="92"/>
      <c r="J19" s="140"/>
      <c r="K19" s="92"/>
      <c r="L19" s="140"/>
      <c r="M19" s="92"/>
      <c r="N19" s="140"/>
      <c r="O19" s="92"/>
      <c r="P19" s="140"/>
      <c r="Q19" s="92"/>
      <c r="R19" s="92"/>
      <c r="S19" s="92"/>
      <c r="T19" s="92"/>
    </row>
    <row r="20" spans="1:20" ht="25.5">
      <c r="A20" s="57">
        <v>3132</v>
      </c>
      <c r="B20" s="58" t="s">
        <v>37</v>
      </c>
      <c r="C20" s="92"/>
      <c r="D20" s="140"/>
      <c r="E20" s="92">
        <v>1360</v>
      </c>
      <c r="F20" s="140">
        <v>1360</v>
      </c>
      <c r="G20" s="92"/>
      <c r="H20" s="140"/>
      <c r="I20" s="92"/>
      <c r="J20" s="140"/>
      <c r="K20" s="92"/>
      <c r="L20" s="140"/>
      <c r="M20" s="92"/>
      <c r="N20" s="140"/>
      <c r="O20" s="92">
        <v>410000</v>
      </c>
      <c r="P20" s="140">
        <v>458000</v>
      </c>
      <c r="Q20" s="92"/>
      <c r="R20" s="92"/>
      <c r="S20" s="92"/>
      <c r="T20" s="92"/>
    </row>
    <row r="21" spans="1:20" s="5" customFormat="1" ht="12.75">
      <c r="A21" s="63">
        <v>32</v>
      </c>
      <c r="B21" s="61" t="s">
        <v>9</v>
      </c>
      <c r="C21" s="91">
        <f>E21+G21+I21+K21+M21+O21</f>
        <v>539800</v>
      </c>
      <c r="D21" s="139">
        <f>F21+H21+J21+L21+N21+P21</f>
        <v>510488</v>
      </c>
      <c r="E21" s="91">
        <f aca="true" t="shared" si="6" ref="E21:T21">SUM(E22,E27,E35)</f>
        <v>0</v>
      </c>
      <c r="F21" s="139">
        <f>SUM(F22,F27,F35)</f>
        <v>0</v>
      </c>
      <c r="G21" s="91">
        <f t="shared" si="6"/>
        <v>4200</v>
      </c>
      <c r="H21" s="139">
        <f>SUM(H22,H27,H35)</f>
        <v>5000</v>
      </c>
      <c r="I21" s="91">
        <f t="shared" si="6"/>
        <v>108300</v>
      </c>
      <c r="J21" s="139">
        <f>SUM(J22,J27,J35)</f>
        <v>107150</v>
      </c>
      <c r="K21" s="91">
        <f t="shared" si="6"/>
        <v>266300</v>
      </c>
      <c r="L21" s="139">
        <f>SUM(L22,L27,L35)</f>
        <v>236838</v>
      </c>
      <c r="M21" s="91">
        <f t="shared" si="6"/>
        <v>13000</v>
      </c>
      <c r="N21" s="139">
        <f>SUM(N22,N27,N35)</f>
        <v>13000</v>
      </c>
      <c r="O21" s="91">
        <f t="shared" si="6"/>
        <v>148000</v>
      </c>
      <c r="P21" s="139">
        <f>SUM(P22,P27,P35)</f>
        <v>148500</v>
      </c>
      <c r="Q21" s="91">
        <f t="shared" si="6"/>
        <v>0</v>
      </c>
      <c r="R21" s="91">
        <f t="shared" si="6"/>
        <v>0</v>
      </c>
      <c r="S21" s="91">
        <f t="shared" si="6"/>
        <v>0</v>
      </c>
      <c r="T21" s="91">
        <f t="shared" si="6"/>
        <v>0</v>
      </c>
    </row>
    <row r="22" spans="1:20" ht="25.5">
      <c r="A22" s="94">
        <v>321</v>
      </c>
      <c r="B22" s="95" t="s">
        <v>10</v>
      </c>
      <c r="C22" s="91">
        <f>SUM(E22+G22+I22+K22+M22+O22+Q22+R22+S22)</f>
        <v>170500</v>
      </c>
      <c r="D22" s="139">
        <f>SUM(F22+H22+J22+L22+N22+P22)</f>
        <v>153618</v>
      </c>
      <c r="E22" s="91">
        <f aca="true" t="shared" si="7" ref="E22:T22">SUM(E23,E24,E25,E26)</f>
        <v>0</v>
      </c>
      <c r="F22" s="139">
        <f>SUM(F23,F24,F25,F26)</f>
        <v>0</v>
      </c>
      <c r="G22" s="91">
        <f t="shared" si="7"/>
        <v>0</v>
      </c>
      <c r="H22" s="139">
        <f>SUM(H23,H24,H25,H26)</f>
        <v>0</v>
      </c>
      <c r="I22" s="91">
        <f t="shared" si="7"/>
        <v>0</v>
      </c>
      <c r="J22" s="139">
        <f>SUM(J23,J24,J25,J26)</f>
        <v>0</v>
      </c>
      <c r="K22" s="91">
        <f t="shared" si="7"/>
        <v>30500</v>
      </c>
      <c r="L22" s="139">
        <f>SUM(L23,L24,L25,L26)</f>
        <v>23618</v>
      </c>
      <c r="M22" s="91">
        <f t="shared" si="7"/>
        <v>0</v>
      </c>
      <c r="N22" s="139">
        <f>SUM(N23,N24,N25,N26)</f>
        <v>0</v>
      </c>
      <c r="O22" s="91">
        <f t="shared" si="7"/>
        <v>140000</v>
      </c>
      <c r="P22" s="139">
        <f>SUM(P23,P24,P25,P26)</f>
        <v>130000</v>
      </c>
      <c r="Q22" s="91">
        <f t="shared" si="7"/>
        <v>0</v>
      </c>
      <c r="R22" s="91">
        <f t="shared" si="7"/>
        <v>0</v>
      </c>
      <c r="S22" s="91">
        <f t="shared" si="7"/>
        <v>0</v>
      </c>
      <c r="T22" s="91">
        <f t="shared" si="7"/>
        <v>0</v>
      </c>
    </row>
    <row r="23" spans="1:20" ht="12.75">
      <c r="A23" s="57">
        <v>3211</v>
      </c>
      <c r="B23" s="58" t="s">
        <v>38</v>
      </c>
      <c r="C23" s="92"/>
      <c r="D23" s="140"/>
      <c r="E23" s="92"/>
      <c r="F23" s="140"/>
      <c r="G23" s="92"/>
      <c r="H23" s="140"/>
      <c r="I23" s="92"/>
      <c r="J23" s="140"/>
      <c r="K23" s="92">
        <v>18000</v>
      </c>
      <c r="L23" s="140">
        <v>9378</v>
      </c>
      <c r="M23" s="92"/>
      <c r="N23" s="140"/>
      <c r="O23" s="92"/>
      <c r="P23" s="140"/>
      <c r="Q23" s="92"/>
      <c r="R23" s="92"/>
      <c r="S23" s="92"/>
      <c r="T23" s="92"/>
    </row>
    <row r="24" spans="1:20" ht="25.5">
      <c r="A24" s="57">
        <v>3212</v>
      </c>
      <c r="B24" s="58" t="s">
        <v>39</v>
      </c>
      <c r="C24" s="92"/>
      <c r="D24" s="140"/>
      <c r="E24" s="92"/>
      <c r="F24" s="140"/>
      <c r="G24" s="92"/>
      <c r="H24" s="140"/>
      <c r="I24" s="92"/>
      <c r="J24" s="140"/>
      <c r="K24" s="92"/>
      <c r="L24" s="140"/>
      <c r="M24" s="92"/>
      <c r="N24" s="140"/>
      <c r="O24" s="92">
        <v>140000</v>
      </c>
      <c r="P24" s="140">
        <v>130000</v>
      </c>
      <c r="Q24" s="92"/>
      <c r="R24" s="92"/>
      <c r="S24" s="92"/>
      <c r="T24" s="92"/>
    </row>
    <row r="25" spans="1:20" ht="12.75">
      <c r="A25" s="57">
        <v>3213</v>
      </c>
      <c r="B25" s="58" t="s">
        <v>40</v>
      </c>
      <c r="C25" s="92"/>
      <c r="D25" s="140"/>
      <c r="E25" s="92"/>
      <c r="F25" s="140"/>
      <c r="G25" s="92"/>
      <c r="H25" s="140"/>
      <c r="I25" s="92"/>
      <c r="J25" s="140"/>
      <c r="K25" s="92">
        <v>3500</v>
      </c>
      <c r="L25" s="140">
        <v>5540</v>
      </c>
      <c r="M25" s="92"/>
      <c r="N25" s="140"/>
      <c r="O25" s="92"/>
      <c r="P25" s="140"/>
      <c r="Q25" s="92"/>
      <c r="R25" s="92"/>
      <c r="S25" s="92"/>
      <c r="T25" s="92"/>
    </row>
    <row r="26" spans="1:20" ht="25.5">
      <c r="A26" s="57">
        <v>3214</v>
      </c>
      <c r="B26" s="58" t="s">
        <v>41</v>
      </c>
      <c r="C26" s="92"/>
      <c r="D26" s="140"/>
      <c r="E26" s="92"/>
      <c r="F26" s="140"/>
      <c r="G26" s="92"/>
      <c r="H26" s="140"/>
      <c r="I26" s="92"/>
      <c r="J26" s="140"/>
      <c r="K26" s="92">
        <v>9000</v>
      </c>
      <c r="L26" s="140">
        <v>8700</v>
      </c>
      <c r="M26" s="92"/>
      <c r="N26" s="140"/>
      <c r="O26" s="92"/>
      <c r="P26" s="140"/>
      <c r="Q26" s="92"/>
      <c r="R26" s="92"/>
      <c r="S26" s="92"/>
      <c r="T26" s="92"/>
    </row>
    <row r="27" spans="1:20" ht="12.75">
      <c r="A27" s="57">
        <v>322</v>
      </c>
      <c r="B27" s="58" t="s">
        <v>11</v>
      </c>
      <c r="C27" s="91">
        <f>SUM(E27+G27+I27+K27+M27+O27+Q27+R27+S27)</f>
        <v>276400</v>
      </c>
      <c r="D27" s="139">
        <f>SUM(F27+H27+J27+L27+N27+P27)</f>
        <v>268850</v>
      </c>
      <c r="E27" s="91">
        <f aca="true" t="shared" si="8" ref="E27:T27">SUM(E28,E29,E30,E31,E32,E33,E34)</f>
        <v>0</v>
      </c>
      <c r="F27" s="139">
        <f>SUM(F28,F29,F30,F31,F32,F33,F34)</f>
        <v>0</v>
      </c>
      <c r="G27" s="91">
        <f t="shared" si="8"/>
        <v>2000</v>
      </c>
      <c r="H27" s="139">
        <f>SUM(H28,H29,H30,H31,H32,H33,H34)</f>
        <v>3000</v>
      </c>
      <c r="I27" s="91">
        <f t="shared" si="8"/>
        <v>108300</v>
      </c>
      <c r="J27" s="139">
        <f>SUM(J28,J29,J30,J31,J32,J33,J34)</f>
        <v>107150</v>
      </c>
      <c r="K27" s="91">
        <f t="shared" si="8"/>
        <v>145100</v>
      </c>
      <c r="L27" s="139">
        <f>SUM(L28,L29,L30,L31,L32,L33,L34)</f>
        <v>127200</v>
      </c>
      <c r="M27" s="91">
        <f t="shared" si="8"/>
        <v>13000</v>
      </c>
      <c r="N27" s="139">
        <f>SUM(N28,N29,N30,N31,N32,N33,N34)</f>
        <v>13000</v>
      </c>
      <c r="O27" s="91">
        <f t="shared" si="8"/>
        <v>8000</v>
      </c>
      <c r="P27" s="139">
        <f>SUM(P28,P29,P30,P31,P32,P33,P34)</f>
        <v>18500</v>
      </c>
      <c r="Q27" s="91">
        <f t="shared" si="8"/>
        <v>0</v>
      </c>
      <c r="R27" s="91">
        <f t="shared" si="8"/>
        <v>0</v>
      </c>
      <c r="S27" s="91">
        <f t="shared" si="8"/>
        <v>0</v>
      </c>
      <c r="T27" s="91">
        <f t="shared" si="8"/>
        <v>0</v>
      </c>
    </row>
    <row r="28" spans="1:20" ht="25.5">
      <c r="A28" s="57">
        <v>3221</v>
      </c>
      <c r="B28" s="58" t="s">
        <v>42</v>
      </c>
      <c r="C28" s="92"/>
      <c r="D28" s="140"/>
      <c r="E28" s="92"/>
      <c r="F28" s="140"/>
      <c r="G28" s="92"/>
      <c r="H28" s="140"/>
      <c r="I28" s="92">
        <v>2000</v>
      </c>
      <c r="J28" s="140"/>
      <c r="K28" s="92">
        <v>37000</v>
      </c>
      <c r="L28" s="140">
        <v>35000</v>
      </c>
      <c r="M28" s="92"/>
      <c r="N28" s="140"/>
      <c r="O28" s="92"/>
      <c r="P28" s="140"/>
      <c r="Q28" s="92"/>
      <c r="R28" s="92"/>
      <c r="S28" s="92"/>
      <c r="T28" s="92"/>
    </row>
    <row r="29" spans="1:20" ht="12.75">
      <c r="A29" s="57">
        <v>3222</v>
      </c>
      <c r="B29" s="58" t="s">
        <v>43</v>
      </c>
      <c r="C29" s="92"/>
      <c r="D29" s="140"/>
      <c r="E29" s="92"/>
      <c r="F29" s="140"/>
      <c r="G29" s="92"/>
      <c r="H29" s="140"/>
      <c r="I29" s="92">
        <v>99300</v>
      </c>
      <c r="J29" s="140">
        <v>102000</v>
      </c>
      <c r="K29" s="92"/>
      <c r="L29" s="140"/>
      <c r="M29" s="92">
        <v>13000</v>
      </c>
      <c r="N29" s="140">
        <v>13000</v>
      </c>
      <c r="O29" s="92">
        <v>8000</v>
      </c>
      <c r="P29" s="140">
        <v>10000</v>
      </c>
      <c r="Q29" s="92">
        <v>0</v>
      </c>
      <c r="R29" s="92">
        <v>0</v>
      </c>
      <c r="S29" s="92"/>
      <c r="T29" s="92"/>
    </row>
    <row r="30" spans="1:20" ht="12.75">
      <c r="A30" s="57">
        <v>3223</v>
      </c>
      <c r="B30" s="58" t="s">
        <v>44</v>
      </c>
      <c r="C30" s="92"/>
      <c r="D30" s="140"/>
      <c r="E30" s="92"/>
      <c r="F30" s="140"/>
      <c r="G30" s="92">
        <v>2000</v>
      </c>
      <c r="H30" s="140">
        <v>3000</v>
      </c>
      <c r="I30" s="92"/>
      <c r="J30" s="140"/>
      <c r="K30" s="92">
        <v>65000</v>
      </c>
      <c r="L30" s="140">
        <v>67000</v>
      </c>
      <c r="M30" s="92"/>
      <c r="N30" s="140"/>
      <c r="O30" s="92"/>
      <c r="P30" s="140"/>
      <c r="Q30" s="92"/>
      <c r="R30" s="92"/>
      <c r="S30" s="92"/>
      <c r="T30" s="92"/>
    </row>
    <row r="31" spans="1:20" ht="25.5">
      <c r="A31" s="57">
        <v>3224</v>
      </c>
      <c r="B31" s="58" t="s">
        <v>45</v>
      </c>
      <c r="C31" s="92"/>
      <c r="D31" s="140"/>
      <c r="E31" s="92"/>
      <c r="F31" s="140"/>
      <c r="G31" s="92"/>
      <c r="H31" s="140"/>
      <c r="I31" s="92"/>
      <c r="J31" s="140"/>
      <c r="K31" s="92">
        <v>16000</v>
      </c>
      <c r="L31" s="140">
        <v>13000</v>
      </c>
      <c r="M31" s="92"/>
      <c r="N31" s="140"/>
      <c r="O31" s="92"/>
      <c r="P31" s="140"/>
      <c r="Q31" s="92"/>
      <c r="R31" s="92"/>
      <c r="S31" s="92"/>
      <c r="T31" s="92"/>
    </row>
    <row r="32" spans="1:20" ht="12.75">
      <c r="A32" s="57">
        <v>3225</v>
      </c>
      <c r="B32" s="58" t="s">
        <v>46</v>
      </c>
      <c r="C32" s="92"/>
      <c r="D32" s="140"/>
      <c r="E32" s="92"/>
      <c r="F32" s="140"/>
      <c r="G32" s="92"/>
      <c r="H32" s="140"/>
      <c r="I32" s="92">
        <v>7000</v>
      </c>
      <c r="J32" s="140">
        <v>5150</v>
      </c>
      <c r="K32" s="92">
        <v>24100</v>
      </c>
      <c r="L32" s="140">
        <v>10700</v>
      </c>
      <c r="M32" s="92"/>
      <c r="N32" s="140"/>
      <c r="O32" s="92"/>
      <c r="P32" s="140">
        <v>8500</v>
      </c>
      <c r="Q32" s="92"/>
      <c r="R32" s="92"/>
      <c r="S32" s="92"/>
      <c r="T32" s="92"/>
    </row>
    <row r="33" spans="1:20" ht="25.5">
      <c r="A33" s="57">
        <v>3226</v>
      </c>
      <c r="B33" s="58" t="s">
        <v>47</v>
      </c>
      <c r="C33" s="92"/>
      <c r="D33" s="140"/>
      <c r="E33" s="92"/>
      <c r="F33" s="140"/>
      <c r="G33" s="92"/>
      <c r="H33" s="140"/>
      <c r="I33" s="92"/>
      <c r="J33" s="140"/>
      <c r="K33" s="92"/>
      <c r="L33" s="140"/>
      <c r="M33" s="92"/>
      <c r="N33" s="140"/>
      <c r="O33" s="92"/>
      <c r="P33" s="140"/>
      <c r="Q33" s="92"/>
      <c r="R33" s="92"/>
      <c r="S33" s="92"/>
      <c r="T33" s="92"/>
    </row>
    <row r="34" spans="1:20" ht="25.5">
      <c r="A34" s="57">
        <v>3227</v>
      </c>
      <c r="B34" s="58" t="s">
        <v>48</v>
      </c>
      <c r="C34" s="92"/>
      <c r="D34" s="140"/>
      <c r="E34" s="92"/>
      <c r="F34" s="140"/>
      <c r="G34" s="92"/>
      <c r="H34" s="140"/>
      <c r="I34" s="92"/>
      <c r="J34" s="140"/>
      <c r="K34" s="92">
        <v>3000</v>
      </c>
      <c r="L34" s="140">
        <v>1500</v>
      </c>
      <c r="M34" s="92"/>
      <c r="N34" s="140"/>
      <c r="O34" s="92"/>
      <c r="P34" s="140"/>
      <c r="Q34" s="92"/>
      <c r="R34" s="92"/>
      <c r="S34" s="92"/>
      <c r="T34" s="92"/>
    </row>
    <row r="35" spans="1:20" ht="12.75">
      <c r="A35" s="94">
        <v>323</v>
      </c>
      <c r="B35" s="95" t="s">
        <v>12</v>
      </c>
      <c r="C35" s="91">
        <f>SUM(E35+G35+I35+K35+M35+O35+Q35+R35+S35)</f>
        <v>92900</v>
      </c>
      <c r="D35" s="139">
        <f>SUM(F35+H35+J35+L35+N35+P35)</f>
        <v>88020</v>
      </c>
      <c r="E35" s="91">
        <f>SUM(E36,E37,E38,E39,E40,E41,E42,E43,E44)</f>
        <v>0</v>
      </c>
      <c r="F35" s="139">
        <f>SUM(F36,F37,F38,F39,F40,F41,F42,F43,F44)</f>
        <v>0</v>
      </c>
      <c r="G35" s="91">
        <f aca="true" t="shared" si="9" ref="G35:T35">SUM(G36,G37,G38,G39,G40,G41,G42,G43,G44)</f>
        <v>2200</v>
      </c>
      <c r="H35" s="139">
        <f>SUM(H36,H37,H38,H39,H40,H41,H42,H43,H44)</f>
        <v>2000</v>
      </c>
      <c r="I35" s="91">
        <f t="shared" si="9"/>
        <v>0</v>
      </c>
      <c r="J35" s="139">
        <f>SUM(J36,J37,J38,J39,J40,J41,J42,J43,J44)</f>
        <v>0</v>
      </c>
      <c r="K35" s="91">
        <f t="shared" si="9"/>
        <v>90700</v>
      </c>
      <c r="L35" s="139">
        <f>SUM(L36,L37,L38,L39,L40,L41,L42,L43,L44)</f>
        <v>86020</v>
      </c>
      <c r="M35" s="91">
        <f t="shared" si="9"/>
        <v>0</v>
      </c>
      <c r="N35" s="139">
        <f>SUM(N36,N37,N38,N39,N40,N41,N42,N43,N44)</f>
        <v>0</v>
      </c>
      <c r="O35" s="91">
        <f t="shared" si="9"/>
        <v>0</v>
      </c>
      <c r="P35" s="139">
        <f>SUM(P36,P37,P38,P39,P40,P41,P42,P43,P44)</f>
        <v>0</v>
      </c>
      <c r="Q35" s="91">
        <f t="shared" si="9"/>
        <v>0</v>
      </c>
      <c r="R35" s="91">
        <f t="shared" si="9"/>
        <v>0</v>
      </c>
      <c r="S35" s="91">
        <f t="shared" si="9"/>
        <v>0</v>
      </c>
      <c r="T35" s="91">
        <f t="shared" si="9"/>
        <v>0</v>
      </c>
    </row>
    <row r="36" spans="1:20" ht="12.75">
      <c r="A36" s="57">
        <v>3231</v>
      </c>
      <c r="B36" s="58" t="s">
        <v>49</v>
      </c>
      <c r="C36" s="92"/>
      <c r="D36" s="140"/>
      <c r="E36" s="92"/>
      <c r="F36" s="140"/>
      <c r="G36" s="92"/>
      <c r="H36" s="140"/>
      <c r="I36" s="92"/>
      <c r="J36" s="140"/>
      <c r="K36" s="92">
        <v>22000</v>
      </c>
      <c r="L36" s="140">
        <v>17500</v>
      </c>
      <c r="M36" s="92"/>
      <c r="N36" s="140"/>
      <c r="O36" s="92"/>
      <c r="P36" s="140"/>
      <c r="Q36" s="92"/>
      <c r="R36" s="92"/>
      <c r="S36" s="92"/>
      <c r="T36" s="92"/>
    </row>
    <row r="37" spans="1:20" ht="25.5">
      <c r="A37" s="57">
        <v>3232</v>
      </c>
      <c r="B37" s="58" t="s">
        <v>50</v>
      </c>
      <c r="C37" s="92"/>
      <c r="D37" s="140"/>
      <c r="E37" s="92"/>
      <c r="F37" s="140"/>
      <c r="G37" s="92"/>
      <c r="H37" s="140"/>
      <c r="I37" s="92"/>
      <c r="J37" s="140"/>
      <c r="K37" s="92">
        <v>12000</v>
      </c>
      <c r="L37" s="140">
        <v>13500</v>
      </c>
      <c r="M37" s="92"/>
      <c r="N37" s="140"/>
      <c r="O37" s="92"/>
      <c r="P37" s="140"/>
      <c r="Q37" s="92"/>
      <c r="R37" s="92"/>
      <c r="S37" s="92"/>
      <c r="T37" s="92"/>
    </row>
    <row r="38" spans="1:20" ht="12.75">
      <c r="A38" s="57">
        <v>3233</v>
      </c>
      <c r="B38" s="58" t="s">
        <v>51</v>
      </c>
      <c r="C38" s="92"/>
      <c r="D38" s="140"/>
      <c r="E38" s="92"/>
      <c r="F38" s="140"/>
      <c r="G38" s="92"/>
      <c r="H38" s="140"/>
      <c r="I38" s="92"/>
      <c r="J38" s="140"/>
      <c r="K38" s="92">
        <v>3000</v>
      </c>
      <c r="L38" s="140">
        <v>4620</v>
      </c>
      <c r="M38" s="92"/>
      <c r="N38" s="140"/>
      <c r="O38" s="92"/>
      <c r="P38" s="140"/>
      <c r="Q38" s="92"/>
      <c r="R38" s="92"/>
      <c r="S38" s="92"/>
      <c r="T38" s="92"/>
    </row>
    <row r="39" spans="1:20" ht="12.75">
      <c r="A39" s="57">
        <v>3234</v>
      </c>
      <c r="B39" s="58" t="s">
        <v>52</v>
      </c>
      <c r="C39" s="92"/>
      <c r="D39" s="140"/>
      <c r="E39" s="92"/>
      <c r="F39" s="140"/>
      <c r="G39" s="92">
        <v>2200</v>
      </c>
      <c r="H39" s="140">
        <v>2000</v>
      </c>
      <c r="I39" s="92"/>
      <c r="J39" s="140"/>
      <c r="K39" s="92">
        <v>20000</v>
      </c>
      <c r="L39" s="140">
        <v>22000</v>
      </c>
      <c r="M39" s="92"/>
      <c r="N39" s="140"/>
      <c r="O39" s="92"/>
      <c r="P39" s="140"/>
      <c r="Q39" s="92"/>
      <c r="R39" s="92"/>
      <c r="S39" s="92"/>
      <c r="T39" s="92"/>
    </row>
    <row r="40" spans="1:20" ht="12.75">
      <c r="A40" s="57">
        <v>3235</v>
      </c>
      <c r="B40" s="58" t="s">
        <v>53</v>
      </c>
      <c r="C40" s="92"/>
      <c r="D40" s="140"/>
      <c r="E40" s="92"/>
      <c r="F40" s="140"/>
      <c r="G40" s="92"/>
      <c r="H40" s="140"/>
      <c r="I40" s="92"/>
      <c r="J40" s="140"/>
      <c r="K40" s="92"/>
      <c r="L40" s="140"/>
      <c r="M40" s="92"/>
      <c r="N40" s="140"/>
      <c r="O40" s="92"/>
      <c r="P40" s="140"/>
      <c r="Q40" s="92"/>
      <c r="R40" s="92"/>
      <c r="S40" s="92"/>
      <c r="T40" s="92"/>
    </row>
    <row r="41" spans="1:20" ht="12.75">
      <c r="A41" s="57">
        <v>3236</v>
      </c>
      <c r="B41" s="58" t="s">
        <v>54</v>
      </c>
      <c r="C41" s="92"/>
      <c r="D41" s="140"/>
      <c r="E41" s="92"/>
      <c r="F41" s="140"/>
      <c r="G41" s="92"/>
      <c r="H41" s="140"/>
      <c r="I41" s="92"/>
      <c r="J41" s="140"/>
      <c r="K41" s="92">
        <v>17500</v>
      </c>
      <c r="L41" s="140">
        <v>17000</v>
      </c>
      <c r="M41" s="92"/>
      <c r="N41" s="140"/>
      <c r="O41" s="92"/>
      <c r="P41" s="140"/>
      <c r="Q41" s="92"/>
      <c r="R41" s="92"/>
      <c r="S41" s="92"/>
      <c r="T41" s="92"/>
    </row>
    <row r="42" spans="1:20" ht="12.75">
      <c r="A42" s="57">
        <v>3237</v>
      </c>
      <c r="B42" s="58" t="s">
        <v>55</v>
      </c>
      <c r="C42" s="92"/>
      <c r="D42" s="140"/>
      <c r="E42" s="92"/>
      <c r="F42" s="140"/>
      <c r="G42" s="92"/>
      <c r="H42" s="140"/>
      <c r="I42" s="92"/>
      <c r="J42" s="140"/>
      <c r="K42" s="92"/>
      <c r="L42" s="140"/>
      <c r="M42" s="92"/>
      <c r="N42" s="140"/>
      <c r="O42" s="92"/>
      <c r="P42" s="140"/>
      <c r="Q42" s="92"/>
      <c r="R42" s="92"/>
      <c r="S42" s="92"/>
      <c r="T42" s="92"/>
    </row>
    <row r="43" spans="1:20" ht="12.75">
      <c r="A43" s="57">
        <v>3238</v>
      </c>
      <c r="B43" s="58" t="s">
        <v>56</v>
      </c>
      <c r="C43" s="92"/>
      <c r="D43" s="140"/>
      <c r="E43" s="92"/>
      <c r="F43" s="140"/>
      <c r="G43" s="92"/>
      <c r="H43" s="140"/>
      <c r="I43" s="92"/>
      <c r="J43" s="140"/>
      <c r="K43" s="92">
        <v>9200</v>
      </c>
      <c r="L43" s="140">
        <v>7500</v>
      </c>
      <c r="M43" s="92"/>
      <c r="N43" s="140"/>
      <c r="O43" s="92"/>
      <c r="P43" s="140"/>
      <c r="Q43" s="92"/>
      <c r="R43" s="92"/>
      <c r="S43" s="92"/>
      <c r="T43" s="92"/>
    </row>
    <row r="44" spans="1:20" ht="12.75">
      <c r="A44" s="57">
        <v>3239</v>
      </c>
      <c r="B44" s="58" t="s">
        <v>57</v>
      </c>
      <c r="C44" s="92"/>
      <c r="D44" s="140"/>
      <c r="E44" s="92"/>
      <c r="F44" s="140"/>
      <c r="G44" s="92"/>
      <c r="H44" s="140"/>
      <c r="I44" s="92"/>
      <c r="J44" s="140"/>
      <c r="K44" s="92">
        <v>7000</v>
      </c>
      <c r="L44" s="140">
        <v>3900</v>
      </c>
      <c r="M44" s="92"/>
      <c r="N44" s="140"/>
      <c r="O44" s="92"/>
      <c r="P44" s="140"/>
      <c r="Q44" s="92"/>
      <c r="R44" s="92"/>
      <c r="S44" s="92"/>
      <c r="T44" s="92"/>
    </row>
    <row r="45" spans="1:20" ht="25.5">
      <c r="A45" s="63">
        <v>324</v>
      </c>
      <c r="B45" s="61" t="s">
        <v>68</v>
      </c>
      <c r="C45" s="91">
        <f>SUM(E45+G45+I45+K45+M45+O45+Q45+R45+S45)</f>
        <v>2700</v>
      </c>
      <c r="D45" s="139">
        <f>SUM(F45+H45+J45+L45+N45+P45)</f>
        <v>0</v>
      </c>
      <c r="E45" s="91">
        <f>E46</f>
        <v>0</v>
      </c>
      <c r="F45" s="139">
        <f>F46</f>
        <v>0</v>
      </c>
      <c r="G45" s="91">
        <f aca="true" t="shared" si="10" ref="G45:T45">G46</f>
        <v>0</v>
      </c>
      <c r="H45" s="139">
        <f t="shared" si="10"/>
        <v>0</v>
      </c>
      <c r="I45" s="91">
        <f t="shared" si="10"/>
        <v>2700</v>
      </c>
      <c r="J45" s="139">
        <f t="shared" si="10"/>
        <v>0</v>
      </c>
      <c r="K45" s="91">
        <f t="shared" si="10"/>
        <v>0</v>
      </c>
      <c r="L45" s="139">
        <f t="shared" si="10"/>
        <v>0</v>
      </c>
      <c r="M45" s="91">
        <f t="shared" si="10"/>
        <v>0</v>
      </c>
      <c r="N45" s="139">
        <f t="shared" si="10"/>
        <v>0</v>
      </c>
      <c r="O45" s="91">
        <f t="shared" si="10"/>
        <v>0</v>
      </c>
      <c r="P45" s="139">
        <f t="shared" si="10"/>
        <v>0</v>
      </c>
      <c r="Q45" s="91">
        <f t="shared" si="10"/>
        <v>0</v>
      </c>
      <c r="R45" s="91">
        <f t="shared" si="10"/>
        <v>0</v>
      </c>
      <c r="S45" s="91">
        <f t="shared" si="10"/>
        <v>0</v>
      </c>
      <c r="T45" s="91">
        <f t="shared" si="10"/>
        <v>0</v>
      </c>
    </row>
    <row r="46" spans="1:20" ht="25.5">
      <c r="A46" s="57">
        <v>3241</v>
      </c>
      <c r="B46" s="58" t="s">
        <v>68</v>
      </c>
      <c r="C46" s="92"/>
      <c r="D46" s="140"/>
      <c r="E46" s="92"/>
      <c r="F46" s="140"/>
      <c r="G46" s="92"/>
      <c r="H46" s="140"/>
      <c r="I46" s="92">
        <v>2700</v>
      </c>
      <c r="J46" s="140"/>
      <c r="K46" s="92"/>
      <c r="L46" s="140"/>
      <c r="M46" s="92"/>
      <c r="N46" s="140"/>
      <c r="O46" s="92"/>
      <c r="P46" s="140"/>
      <c r="Q46" s="92"/>
      <c r="R46" s="92"/>
      <c r="S46" s="92"/>
      <c r="T46" s="92"/>
    </row>
    <row r="47" spans="1:20" ht="25.5">
      <c r="A47" s="63">
        <v>329</v>
      </c>
      <c r="B47" s="61" t="s">
        <v>69</v>
      </c>
      <c r="C47" s="91">
        <f>SUM(E47+G47+I47+K47+M47+O47+Q47+R47+S47)</f>
        <v>48200</v>
      </c>
      <c r="D47" s="139">
        <f>SUM(F47+H47+J47+L47+N47+P47)</f>
        <v>38905</v>
      </c>
      <c r="E47" s="91">
        <f aca="true" t="shared" si="11" ref="E47:T47">SUM(E48:E50)</f>
        <v>0</v>
      </c>
      <c r="F47" s="139">
        <f>SUM(F48:F50)</f>
        <v>0</v>
      </c>
      <c r="G47" s="91">
        <f t="shared" si="11"/>
        <v>0</v>
      </c>
      <c r="H47" s="139">
        <f>SUM(H48:H50)</f>
        <v>0</v>
      </c>
      <c r="I47" s="91">
        <f t="shared" si="11"/>
        <v>31000</v>
      </c>
      <c r="J47" s="139">
        <f>SUM(J48:J50)</f>
        <v>18850</v>
      </c>
      <c r="K47" s="91">
        <f t="shared" si="11"/>
        <v>3200</v>
      </c>
      <c r="L47" s="139">
        <f>SUM(L48:L50)</f>
        <v>5055</v>
      </c>
      <c r="M47" s="91">
        <f t="shared" si="11"/>
        <v>0</v>
      </c>
      <c r="N47" s="139">
        <f>SUM(N48:N50)</f>
        <v>0</v>
      </c>
      <c r="O47" s="91">
        <f t="shared" si="11"/>
        <v>14000</v>
      </c>
      <c r="P47" s="139">
        <f>SUM(P48:P50)</f>
        <v>15000</v>
      </c>
      <c r="Q47" s="91">
        <f t="shared" si="11"/>
        <v>0</v>
      </c>
      <c r="R47" s="91">
        <f t="shared" si="11"/>
        <v>0</v>
      </c>
      <c r="S47" s="91">
        <f t="shared" si="11"/>
        <v>0</v>
      </c>
      <c r="T47" s="91">
        <f t="shared" si="11"/>
        <v>0</v>
      </c>
    </row>
    <row r="48" spans="1:20" ht="12.75">
      <c r="A48" s="57">
        <v>3294</v>
      </c>
      <c r="B48" s="58" t="s">
        <v>73</v>
      </c>
      <c r="C48" s="92"/>
      <c r="D48" s="140"/>
      <c r="E48" s="92"/>
      <c r="F48" s="140"/>
      <c r="G48" s="92"/>
      <c r="H48" s="140"/>
      <c r="I48" s="92"/>
      <c r="J48" s="140"/>
      <c r="K48" s="92">
        <v>1200</v>
      </c>
      <c r="L48" s="140">
        <v>1100</v>
      </c>
      <c r="M48" s="92"/>
      <c r="N48" s="140"/>
      <c r="O48" s="92"/>
      <c r="P48" s="140"/>
      <c r="Q48" s="92"/>
      <c r="R48" s="92"/>
      <c r="S48" s="92"/>
      <c r="T48" s="92"/>
    </row>
    <row r="49" spans="1:20" ht="12.75">
      <c r="A49" s="57">
        <v>3295</v>
      </c>
      <c r="B49" s="58" t="s">
        <v>70</v>
      </c>
      <c r="C49" s="92"/>
      <c r="D49" s="140"/>
      <c r="E49" s="92"/>
      <c r="F49" s="140"/>
      <c r="G49" s="92"/>
      <c r="H49" s="140"/>
      <c r="I49" s="92"/>
      <c r="J49" s="140"/>
      <c r="K49" s="92"/>
      <c r="L49" s="140">
        <v>955</v>
      </c>
      <c r="M49" s="92"/>
      <c r="N49" s="140"/>
      <c r="O49" s="92">
        <v>14000</v>
      </c>
      <c r="P49" s="140">
        <v>15000</v>
      </c>
      <c r="Q49" s="92"/>
      <c r="R49" s="92"/>
      <c r="S49" s="92"/>
      <c r="T49" s="92"/>
    </row>
    <row r="50" spans="1:20" ht="25.5">
      <c r="A50" s="57">
        <v>3299</v>
      </c>
      <c r="B50" s="58" t="s">
        <v>69</v>
      </c>
      <c r="C50" s="92"/>
      <c r="D50" s="140"/>
      <c r="E50" s="92"/>
      <c r="F50" s="140"/>
      <c r="G50" s="92"/>
      <c r="H50" s="140"/>
      <c r="I50" s="92">
        <v>31000</v>
      </c>
      <c r="J50" s="140">
        <v>18850</v>
      </c>
      <c r="K50" s="92">
        <v>2000</v>
      </c>
      <c r="L50" s="140">
        <v>3000</v>
      </c>
      <c r="M50" s="92"/>
      <c r="N50" s="140"/>
      <c r="O50" s="92"/>
      <c r="P50" s="140"/>
      <c r="Q50" s="92"/>
      <c r="R50" s="92"/>
      <c r="S50" s="92"/>
      <c r="T50" s="92"/>
    </row>
    <row r="51" spans="1:20" s="5" customFormat="1" ht="12.75">
      <c r="A51" s="63">
        <v>34</v>
      </c>
      <c r="B51" s="61" t="s">
        <v>13</v>
      </c>
      <c r="C51" s="91">
        <f>SUM(E51:T51)</f>
        <v>5500</v>
      </c>
      <c r="D51" s="139">
        <f>SUM(G51:U51)</f>
        <v>5500</v>
      </c>
      <c r="E51" s="91">
        <f aca="true" t="shared" si="12" ref="E51:T51">SUM(E52)</f>
        <v>0</v>
      </c>
      <c r="F51" s="139">
        <f t="shared" si="12"/>
        <v>0</v>
      </c>
      <c r="G51" s="91">
        <f t="shared" si="12"/>
        <v>0</v>
      </c>
      <c r="H51" s="139">
        <f t="shared" si="12"/>
        <v>0</v>
      </c>
      <c r="I51" s="91">
        <f t="shared" si="12"/>
        <v>0</v>
      </c>
      <c r="J51" s="139">
        <f t="shared" si="12"/>
        <v>0</v>
      </c>
      <c r="K51" s="91">
        <f t="shared" si="12"/>
        <v>1500</v>
      </c>
      <c r="L51" s="139">
        <f t="shared" si="12"/>
        <v>4000</v>
      </c>
      <c r="M51" s="91">
        <f t="shared" si="12"/>
        <v>0</v>
      </c>
      <c r="N51" s="139">
        <f t="shared" si="12"/>
        <v>0</v>
      </c>
      <c r="O51" s="91">
        <f t="shared" si="12"/>
        <v>0</v>
      </c>
      <c r="P51" s="139">
        <f t="shared" si="12"/>
        <v>0</v>
      </c>
      <c r="Q51" s="91">
        <f t="shared" si="12"/>
        <v>0</v>
      </c>
      <c r="R51" s="91">
        <f t="shared" si="12"/>
        <v>0</v>
      </c>
      <c r="S51" s="91">
        <f t="shared" si="12"/>
        <v>0</v>
      </c>
      <c r="T51" s="91">
        <f t="shared" si="12"/>
        <v>0</v>
      </c>
    </row>
    <row r="52" spans="1:20" s="96" customFormat="1" ht="12.75">
      <c r="A52" s="94">
        <v>343</v>
      </c>
      <c r="B52" s="95" t="s">
        <v>14</v>
      </c>
      <c r="C52" s="91">
        <f>SUM(E52+G52+I52+K52+M52+O52+Q52+R52+S52)</f>
        <v>1500</v>
      </c>
      <c r="D52" s="139">
        <f>SUM(F52+H52+J52+L52+N52+P52)</f>
        <v>4000</v>
      </c>
      <c r="E52" s="93">
        <f aca="true" t="shared" si="13" ref="E52:T52">SUM(E53,E54,E55,E56)</f>
        <v>0</v>
      </c>
      <c r="F52" s="141">
        <f>SUM(F53,F54,F55,F56)</f>
        <v>0</v>
      </c>
      <c r="G52" s="93">
        <f t="shared" si="13"/>
        <v>0</v>
      </c>
      <c r="H52" s="141">
        <f>SUM(H53,H54,H55,H56)</f>
        <v>0</v>
      </c>
      <c r="I52" s="93">
        <f t="shared" si="13"/>
        <v>0</v>
      </c>
      <c r="J52" s="141">
        <f>SUM(J53,J54,J55,J56)</f>
        <v>0</v>
      </c>
      <c r="K52" s="93">
        <f t="shared" si="13"/>
        <v>1500</v>
      </c>
      <c r="L52" s="141">
        <f>SUM(L53,L54,L55,L56)</f>
        <v>4000</v>
      </c>
      <c r="M52" s="93">
        <f t="shared" si="13"/>
        <v>0</v>
      </c>
      <c r="N52" s="141">
        <f>SUM(N53,N54,N55,N56)</f>
        <v>0</v>
      </c>
      <c r="O52" s="93">
        <f t="shared" si="13"/>
        <v>0</v>
      </c>
      <c r="P52" s="141">
        <f>SUM(P53,P54,P55,P56)</f>
        <v>0</v>
      </c>
      <c r="Q52" s="93">
        <f t="shared" si="13"/>
        <v>0</v>
      </c>
      <c r="R52" s="93">
        <f t="shared" si="13"/>
        <v>0</v>
      </c>
      <c r="S52" s="93">
        <f t="shared" si="13"/>
        <v>0</v>
      </c>
      <c r="T52" s="93">
        <f t="shared" si="13"/>
        <v>0</v>
      </c>
    </row>
    <row r="53" spans="1:20" ht="25.5">
      <c r="A53" s="57">
        <v>3431</v>
      </c>
      <c r="B53" s="58" t="s">
        <v>58</v>
      </c>
      <c r="C53" s="92"/>
      <c r="D53" s="140"/>
      <c r="E53" s="92"/>
      <c r="F53" s="140"/>
      <c r="G53" s="92"/>
      <c r="H53" s="140"/>
      <c r="I53" s="92"/>
      <c r="J53" s="140"/>
      <c r="K53" s="92">
        <v>1500</v>
      </c>
      <c r="L53" s="140">
        <v>4000</v>
      </c>
      <c r="M53" s="92"/>
      <c r="N53" s="140"/>
      <c r="O53" s="92"/>
      <c r="P53" s="140"/>
      <c r="Q53" s="92"/>
      <c r="R53" s="92"/>
      <c r="S53" s="92"/>
      <c r="T53" s="92"/>
    </row>
    <row r="54" spans="1:20" ht="25.5">
      <c r="A54" s="57">
        <v>3432</v>
      </c>
      <c r="B54" s="58" t="s">
        <v>59</v>
      </c>
      <c r="C54" s="92"/>
      <c r="D54" s="140"/>
      <c r="E54" s="92"/>
      <c r="F54" s="140"/>
      <c r="G54" s="92"/>
      <c r="H54" s="140"/>
      <c r="I54" s="92"/>
      <c r="J54" s="140"/>
      <c r="K54" s="92"/>
      <c r="L54" s="140"/>
      <c r="M54" s="92"/>
      <c r="N54" s="140"/>
      <c r="O54" s="92"/>
      <c r="P54" s="140"/>
      <c r="Q54" s="92"/>
      <c r="R54" s="92"/>
      <c r="S54" s="92"/>
      <c r="T54" s="92"/>
    </row>
    <row r="55" spans="1:20" ht="12.75">
      <c r="A55" s="57">
        <v>3433</v>
      </c>
      <c r="B55" s="58" t="s">
        <v>60</v>
      </c>
      <c r="C55" s="92"/>
      <c r="D55" s="140"/>
      <c r="E55" s="92"/>
      <c r="F55" s="140"/>
      <c r="G55" s="92"/>
      <c r="H55" s="140"/>
      <c r="I55" s="92"/>
      <c r="J55" s="140"/>
      <c r="K55" s="92"/>
      <c r="L55" s="140"/>
      <c r="M55" s="92"/>
      <c r="N55" s="140"/>
      <c r="O55" s="92"/>
      <c r="P55" s="140"/>
      <c r="Q55" s="92"/>
      <c r="R55" s="92"/>
      <c r="S55" s="92"/>
      <c r="T55" s="92"/>
    </row>
    <row r="56" spans="1:20" ht="25.5">
      <c r="A56" s="57">
        <v>3434</v>
      </c>
      <c r="B56" s="58" t="s">
        <v>61</v>
      </c>
      <c r="C56" s="92"/>
      <c r="D56" s="140"/>
      <c r="E56" s="92"/>
      <c r="F56" s="140"/>
      <c r="G56" s="92"/>
      <c r="H56" s="140"/>
      <c r="I56" s="92"/>
      <c r="J56" s="140"/>
      <c r="K56" s="92"/>
      <c r="L56" s="140"/>
      <c r="M56" s="92"/>
      <c r="N56" s="140"/>
      <c r="O56" s="92"/>
      <c r="P56" s="140"/>
      <c r="Q56" s="92"/>
      <c r="R56" s="92"/>
      <c r="S56" s="92"/>
      <c r="T56" s="92"/>
    </row>
    <row r="57" spans="1:20" s="5" customFormat="1" ht="25.5">
      <c r="A57" s="63">
        <v>37</v>
      </c>
      <c r="B57" s="61" t="s">
        <v>79</v>
      </c>
      <c r="C57" s="91">
        <f>SUM(E57:T57)</f>
        <v>31290</v>
      </c>
      <c r="D57" s="139">
        <f>SUM(G57:U57)</f>
        <v>31290</v>
      </c>
      <c r="E57" s="91">
        <f aca="true" t="shared" si="14" ref="E57:T57">SUM(E60)</f>
        <v>0</v>
      </c>
      <c r="F57" s="139">
        <f>SUM(F60)</f>
        <v>0</v>
      </c>
      <c r="G57" s="91">
        <f t="shared" si="14"/>
        <v>0</v>
      </c>
      <c r="H57" s="139">
        <f>SUM(H60)</f>
        <v>0</v>
      </c>
      <c r="I57" s="91">
        <f t="shared" si="14"/>
        <v>0</v>
      </c>
      <c r="J57" s="139">
        <f>SUM(J60)</f>
        <v>0</v>
      </c>
      <c r="K57" s="91">
        <f t="shared" si="14"/>
        <v>0</v>
      </c>
      <c r="L57" s="139">
        <f>SUM(L60)</f>
        <v>0</v>
      </c>
      <c r="M57" s="91">
        <f t="shared" si="14"/>
        <v>0</v>
      </c>
      <c r="N57" s="139">
        <f>SUM(N60)</f>
        <v>0</v>
      </c>
      <c r="O57" s="91">
        <f>SUM(O59)</f>
        <v>0</v>
      </c>
      <c r="P57" s="139">
        <f>SUM(P59)</f>
        <v>31290</v>
      </c>
      <c r="Q57" s="91">
        <f t="shared" si="14"/>
        <v>0</v>
      </c>
      <c r="R57" s="91">
        <f t="shared" si="14"/>
        <v>0</v>
      </c>
      <c r="S57" s="91">
        <f t="shared" si="14"/>
        <v>0</v>
      </c>
      <c r="T57" s="91">
        <f t="shared" si="14"/>
        <v>0</v>
      </c>
    </row>
    <row r="58" spans="1:20" s="96" customFormat="1" ht="25.5">
      <c r="A58" s="94">
        <v>372</v>
      </c>
      <c r="B58" s="95" t="s">
        <v>80</v>
      </c>
      <c r="C58" s="91">
        <f>SUM(E58+G58+I58+K58+M58+O58+Q58+R58+S58)</f>
        <v>0</v>
      </c>
      <c r="D58" s="139">
        <f>SUM(F58+H58+J58+L58+N58+P58)</f>
        <v>31290</v>
      </c>
      <c r="E58" s="93">
        <f aca="true" t="shared" si="15" ref="E58:T58">SUM(E59,E60,E61,E62)</f>
        <v>0</v>
      </c>
      <c r="F58" s="141">
        <f>SUM(F59,F60,F61,F62)</f>
        <v>0</v>
      </c>
      <c r="G58" s="93">
        <f t="shared" si="15"/>
        <v>0</v>
      </c>
      <c r="H58" s="141">
        <f>SUM(H59,H60,H61,H62)</f>
        <v>0</v>
      </c>
      <c r="I58" s="93">
        <f t="shared" si="15"/>
        <v>0</v>
      </c>
      <c r="J58" s="141">
        <f>SUM(J59,J60,J61,J62)</f>
        <v>0</v>
      </c>
      <c r="K58" s="93">
        <f t="shared" si="15"/>
        <v>0</v>
      </c>
      <c r="L58" s="141">
        <f>SUM(L59,L60,L61,L62)</f>
        <v>0</v>
      </c>
      <c r="M58" s="93">
        <f t="shared" si="15"/>
        <v>0</v>
      </c>
      <c r="N58" s="141">
        <f>SUM(N59,N60,N61,N62)</f>
        <v>0</v>
      </c>
      <c r="O58" s="93">
        <f t="shared" si="15"/>
        <v>0</v>
      </c>
      <c r="P58" s="141">
        <f>SUM(P59,P60,P61,P62)</f>
        <v>31290</v>
      </c>
      <c r="Q58" s="93">
        <f t="shared" si="15"/>
        <v>0</v>
      </c>
      <c r="R58" s="93">
        <f t="shared" si="15"/>
        <v>0</v>
      </c>
      <c r="S58" s="93">
        <f t="shared" si="15"/>
        <v>0</v>
      </c>
      <c r="T58" s="93">
        <f t="shared" si="15"/>
        <v>0</v>
      </c>
    </row>
    <row r="59" spans="1:20" ht="25.5">
      <c r="A59" s="57">
        <v>3722</v>
      </c>
      <c r="B59" s="58" t="s">
        <v>80</v>
      </c>
      <c r="C59" s="92"/>
      <c r="D59" s="140"/>
      <c r="E59" s="92"/>
      <c r="F59" s="140"/>
      <c r="G59" s="92"/>
      <c r="H59" s="140"/>
      <c r="I59" s="92"/>
      <c r="J59" s="140"/>
      <c r="K59" s="92"/>
      <c r="L59" s="140"/>
      <c r="M59" s="92"/>
      <c r="N59" s="140"/>
      <c r="O59" s="92"/>
      <c r="P59" s="140">
        <v>31290</v>
      </c>
      <c r="Q59" s="92"/>
      <c r="R59" s="92"/>
      <c r="S59" s="92"/>
      <c r="T59" s="92"/>
    </row>
    <row r="60" spans="1:20" ht="12.75">
      <c r="A60" s="57"/>
      <c r="B60" s="58"/>
      <c r="C60" s="59"/>
      <c r="D60" s="137"/>
      <c r="E60" s="59"/>
      <c r="F60" s="137"/>
      <c r="G60" s="59"/>
      <c r="H60" s="137"/>
      <c r="I60" s="59"/>
      <c r="J60" s="137"/>
      <c r="K60" s="59"/>
      <c r="L60" s="137"/>
      <c r="M60" s="59"/>
      <c r="N60" s="137"/>
      <c r="O60" s="59"/>
      <c r="P60" s="137"/>
      <c r="Q60" s="59"/>
      <c r="R60" s="59"/>
      <c r="S60" s="59"/>
      <c r="T60" s="59"/>
    </row>
    <row r="61" spans="1:20" ht="12.75">
      <c r="A61" s="60" t="s">
        <v>31</v>
      </c>
      <c r="B61" s="61"/>
      <c r="C61" s="59"/>
      <c r="D61" s="137"/>
      <c r="E61" s="59"/>
      <c r="F61" s="137"/>
      <c r="G61" s="59"/>
      <c r="H61" s="137"/>
      <c r="I61" s="59"/>
      <c r="J61" s="137"/>
      <c r="K61" s="59"/>
      <c r="L61" s="137"/>
      <c r="M61" s="59"/>
      <c r="N61" s="137"/>
      <c r="O61" s="59"/>
      <c r="P61" s="137"/>
      <c r="Q61" s="59"/>
      <c r="R61" s="59"/>
      <c r="S61" s="59"/>
      <c r="T61" s="59"/>
    </row>
    <row r="62" spans="1:20" ht="12.75">
      <c r="A62" s="63">
        <v>3</v>
      </c>
      <c r="B62" s="61" t="s">
        <v>17</v>
      </c>
      <c r="C62" s="93">
        <f>SUM(C63)</f>
        <v>0</v>
      </c>
      <c r="D62" s="141">
        <f>SUM(D63)</f>
        <v>0</v>
      </c>
      <c r="E62" s="93">
        <f aca="true" t="shared" si="16" ref="E62:T62">SUM(E63)</f>
        <v>0</v>
      </c>
      <c r="F62" s="141">
        <f t="shared" si="16"/>
        <v>0</v>
      </c>
      <c r="G62" s="93">
        <f t="shared" si="16"/>
        <v>0</v>
      </c>
      <c r="H62" s="141">
        <f t="shared" si="16"/>
        <v>0</v>
      </c>
      <c r="I62" s="93">
        <f t="shared" si="16"/>
        <v>0</v>
      </c>
      <c r="J62" s="141">
        <f t="shared" si="16"/>
        <v>0</v>
      </c>
      <c r="K62" s="93">
        <f t="shared" si="16"/>
        <v>0</v>
      </c>
      <c r="L62" s="141">
        <f t="shared" si="16"/>
        <v>0</v>
      </c>
      <c r="M62" s="93">
        <f t="shared" si="16"/>
        <v>0</v>
      </c>
      <c r="N62" s="141">
        <f t="shared" si="16"/>
        <v>0</v>
      </c>
      <c r="O62" s="93">
        <f t="shared" si="16"/>
        <v>0</v>
      </c>
      <c r="P62" s="141">
        <f t="shared" si="16"/>
        <v>0</v>
      </c>
      <c r="Q62" s="93">
        <f t="shared" si="16"/>
        <v>0</v>
      </c>
      <c r="R62" s="93">
        <f t="shared" si="16"/>
        <v>0</v>
      </c>
      <c r="S62" s="93">
        <f t="shared" si="16"/>
        <v>0</v>
      </c>
      <c r="T62" s="93">
        <f t="shared" si="16"/>
        <v>0</v>
      </c>
    </row>
    <row r="63" spans="1:20" ht="12.75">
      <c r="A63" s="63">
        <v>32</v>
      </c>
      <c r="B63" s="61" t="s">
        <v>9</v>
      </c>
      <c r="C63" s="93">
        <f>SUM(C64,C72)</f>
        <v>0</v>
      </c>
      <c r="D63" s="141">
        <f>SUM(D64,D72)</f>
        <v>0</v>
      </c>
      <c r="E63" s="93">
        <f aca="true" t="shared" si="17" ref="E63:T63">SUM(E64,E72)</f>
        <v>0</v>
      </c>
      <c r="F63" s="141">
        <f>SUM(F64,F72)</f>
        <v>0</v>
      </c>
      <c r="G63" s="93">
        <f t="shared" si="17"/>
        <v>0</v>
      </c>
      <c r="H63" s="141">
        <f>SUM(H64,H72)</f>
        <v>0</v>
      </c>
      <c r="I63" s="93">
        <f t="shared" si="17"/>
        <v>0</v>
      </c>
      <c r="J63" s="141">
        <f>SUM(J64,J72)</f>
        <v>0</v>
      </c>
      <c r="K63" s="93">
        <f t="shared" si="17"/>
        <v>0</v>
      </c>
      <c r="L63" s="141">
        <f>SUM(L64,L72)</f>
        <v>0</v>
      </c>
      <c r="M63" s="93">
        <f t="shared" si="17"/>
        <v>0</v>
      </c>
      <c r="N63" s="141">
        <f>SUM(N64,N72)</f>
        <v>0</v>
      </c>
      <c r="O63" s="93">
        <f t="shared" si="17"/>
        <v>0</v>
      </c>
      <c r="P63" s="141">
        <f>SUM(P64,P72)</f>
        <v>0</v>
      </c>
      <c r="Q63" s="93">
        <f t="shared" si="17"/>
        <v>0</v>
      </c>
      <c r="R63" s="93">
        <f t="shared" si="17"/>
        <v>0</v>
      </c>
      <c r="S63" s="93">
        <f t="shared" si="17"/>
        <v>0</v>
      </c>
      <c r="T63" s="93">
        <f t="shared" si="17"/>
        <v>0</v>
      </c>
    </row>
    <row r="64" spans="1:20" s="5" customFormat="1" ht="12.75">
      <c r="A64" s="94">
        <v>322</v>
      </c>
      <c r="B64" s="95" t="s">
        <v>11</v>
      </c>
      <c r="C64" s="91">
        <f>SUM(C65,C66,C67,C68,C69,C70,C71)</f>
        <v>0</v>
      </c>
      <c r="D64" s="139">
        <f>SUM(D65,D66,D67,D68,D69,D70,D71)</f>
        <v>0</v>
      </c>
      <c r="E64" s="91">
        <f aca="true" t="shared" si="18" ref="E64:T64">SUM(E65,E66,E67,E68,E69,E70,E71)</f>
        <v>0</v>
      </c>
      <c r="F64" s="139">
        <f>SUM(F65,F66,F67,F68,F69,F70,F71)</f>
        <v>0</v>
      </c>
      <c r="G64" s="91">
        <f t="shared" si="18"/>
        <v>0</v>
      </c>
      <c r="H64" s="139">
        <f>SUM(H65,H66,H67,H68,H69,H70,H71)</f>
        <v>0</v>
      </c>
      <c r="I64" s="91">
        <f t="shared" si="18"/>
        <v>0</v>
      </c>
      <c r="J64" s="139">
        <f>SUM(J65,J66,J67,J68,J69,J70,J71)</f>
        <v>0</v>
      </c>
      <c r="K64" s="91">
        <f t="shared" si="18"/>
        <v>0</v>
      </c>
      <c r="L64" s="139">
        <f>SUM(L65,L66,L67,L68,L69,L70,L71)</f>
        <v>0</v>
      </c>
      <c r="M64" s="91">
        <f t="shared" si="18"/>
        <v>0</v>
      </c>
      <c r="N64" s="139">
        <f>SUM(N65,N66,N67,N68,N69,N70,N71)</f>
        <v>0</v>
      </c>
      <c r="O64" s="91">
        <f t="shared" si="18"/>
        <v>0</v>
      </c>
      <c r="P64" s="139">
        <f>SUM(P65,P66,P67,P68,P69,P70,P71)</f>
        <v>0</v>
      </c>
      <c r="Q64" s="91">
        <f t="shared" si="18"/>
        <v>0</v>
      </c>
      <c r="R64" s="91">
        <f t="shared" si="18"/>
        <v>0</v>
      </c>
      <c r="S64" s="91">
        <f t="shared" si="18"/>
        <v>0</v>
      </c>
      <c r="T64" s="91">
        <f t="shared" si="18"/>
        <v>0</v>
      </c>
    </row>
    <row r="65" spans="1:20" s="5" customFormat="1" ht="25.5">
      <c r="A65" s="57">
        <v>3221</v>
      </c>
      <c r="B65" s="58" t="s">
        <v>42</v>
      </c>
      <c r="C65" s="92"/>
      <c r="D65" s="140"/>
      <c r="E65" s="91"/>
      <c r="F65" s="139"/>
      <c r="G65" s="91"/>
      <c r="H65" s="139"/>
      <c r="I65" s="91"/>
      <c r="J65" s="139"/>
      <c r="K65" s="91"/>
      <c r="L65" s="139"/>
      <c r="M65" s="91"/>
      <c r="N65" s="139"/>
      <c r="O65" s="91"/>
      <c r="P65" s="139"/>
      <c r="Q65" s="91"/>
      <c r="R65" s="91"/>
      <c r="S65" s="91"/>
      <c r="T65" s="91"/>
    </row>
    <row r="66" spans="1:20" s="5" customFormat="1" ht="12.75">
      <c r="A66" s="57">
        <v>3222</v>
      </c>
      <c r="B66" s="58" t="s">
        <v>43</v>
      </c>
      <c r="C66" s="92"/>
      <c r="D66" s="140"/>
      <c r="E66" s="91"/>
      <c r="F66" s="139"/>
      <c r="G66" s="91"/>
      <c r="H66" s="139"/>
      <c r="I66" s="91"/>
      <c r="J66" s="139"/>
      <c r="K66" s="91"/>
      <c r="L66" s="139"/>
      <c r="M66" s="91"/>
      <c r="N66" s="139"/>
      <c r="O66" s="91"/>
      <c r="P66" s="139"/>
      <c r="Q66" s="91"/>
      <c r="R66" s="91"/>
      <c r="S66" s="91"/>
      <c r="T66" s="91"/>
    </row>
    <row r="67" spans="1:20" s="5" customFormat="1" ht="12.75">
      <c r="A67" s="57">
        <v>3223</v>
      </c>
      <c r="B67" s="58" t="s">
        <v>44</v>
      </c>
      <c r="C67" s="92"/>
      <c r="D67" s="140"/>
      <c r="E67" s="91"/>
      <c r="F67" s="139"/>
      <c r="G67" s="91"/>
      <c r="H67" s="139"/>
      <c r="I67" s="91"/>
      <c r="J67" s="139"/>
      <c r="K67" s="91"/>
      <c r="L67" s="139"/>
      <c r="M67" s="91"/>
      <c r="N67" s="139"/>
      <c r="O67" s="91"/>
      <c r="P67" s="139"/>
      <c r="Q67" s="91"/>
      <c r="R67" s="91"/>
      <c r="S67" s="91"/>
      <c r="T67" s="91"/>
    </row>
    <row r="68" spans="1:20" s="5" customFormat="1" ht="25.5">
      <c r="A68" s="57">
        <v>3224</v>
      </c>
      <c r="B68" s="58" t="s">
        <v>45</v>
      </c>
      <c r="C68" s="92"/>
      <c r="D68" s="140"/>
      <c r="E68" s="91"/>
      <c r="F68" s="139"/>
      <c r="G68" s="91"/>
      <c r="H68" s="139"/>
      <c r="I68" s="91"/>
      <c r="J68" s="139"/>
      <c r="K68" s="91"/>
      <c r="L68" s="139"/>
      <c r="M68" s="91"/>
      <c r="N68" s="139"/>
      <c r="O68" s="91"/>
      <c r="P68" s="139"/>
      <c r="Q68" s="91"/>
      <c r="R68" s="91"/>
      <c r="S68" s="91"/>
      <c r="T68" s="91"/>
    </row>
    <row r="69" spans="1:20" s="5" customFormat="1" ht="12.75">
      <c r="A69" s="57">
        <v>3225</v>
      </c>
      <c r="B69" s="58" t="s">
        <v>46</v>
      </c>
      <c r="C69" s="92"/>
      <c r="D69" s="140"/>
      <c r="E69" s="91"/>
      <c r="F69" s="139"/>
      <c r="G69" s="91"/>
      <c r="H69" s="139"/>
      <c r="I69" s="91"/>
      <c r="J69" s="139"/>
      <c r="K69" s="91"/>
      <c r="L69" s="139"/>
      <c r="M69" s="91"/>
      <c r="N69" s="139"/>
      <c r="O69" s="91"/>
      <c r="P69" s="139"/>
      <c r="Q69" s="91"/>
      <c r="R69" s="91"/>
      <c r="S69" s="91"/>
      <c r="T69" s="91"/>
    </row>
    <row r="70" spans="1:20" s="5" customFormat="1" ht="25.5">
      <c r="A70" s="57">
        <v>3226</v>
      </c>
      <c r="B70" s="58" t="s">
        <v>47</v>
      </c>
      <c r="C70" s="92"/>
      <c r="D70" s="140"/>
      <c r="E70" s="91"/>
      <c r="F70" s="139"/>
      <c r="G70" s="91"/>
      <c r="H70" s="139"/>
      <c r="I70" s="91"/>
      <c r="J70" s="139"/>
      <c r="K70" s="91"/>
      <c r="L70" s="139"/>
      <c r="M70" s="91"/>
      <c r="N70" s="139"/>
      <c r="O70" s="91"/>
      <c r="P70" s="139"/>
      <c r="Q70" s="91"/>
      <c r="R70" s="91"/>
      <c r="S70" s="91"/>
      <c r="T70" s="91"/>
    </row>
    <row r="71" spans="1:20" s="5" customFormat="1" ht="25.5">
      <c r="A71" s="57">
        <v>3227</v>
      </c>
      <c r="B71" s="58" t="s">
        <v>48</v>
      </c>
      <c r="C71" s="92"/>
      <c r="D71" s="140"/>
      <c r="E71" s="91"/>
      <c r="F71" s="139"/>
      <c r="G71" s="91"/>
      <c r="H71" s="139"/>
      <c r="I71" s="91"/>
      <c r="J71" s="139"/>
      <c r="K71" s="91"/>
      <c r="L71" s="139"/>
      <c r="M71" s="91"/>
      <c r="N71" s="139"/>
      <c r="O71" s="91"/>
      <c r="P71" s="139"/>
      <c r="Q71" s="91"/>
      <c r="R71" s="91"/>
      <c r="S71" s="91"/>
      <c r="T71" s="91"/>
    </row>
    <row r="72" spans="1:20" ht="12.75">
      <c r="A72" s="94">
        <v>323</v>
      </c>
      <c r="B72" s="95" t="s">
        <v>12</v>
      </c>
      <c r="C72" s="91">
        <f>SUM(C73,C74,C75,C76,C77,C78,C79,C80,C81)</f>
        <v>0</v>
      </c>
      <c r="D72" s="139">
        <f>SUM(D73,D74,D75,D76,D77,D78,D79,D80,D81)</f>
        <v>0</v>
      </c>
      <c r="E72" s="91">
        <f aca="true" t="shared" si="19" ref="E72:T72">SUM(E73,E74,E75,E76,E77,E78,E79,E80,E81)</f>
        <v>0</v>
      </c>
      <c r="F72" s="139">
        <f>SUM(F73,F74,F75,F76,F77,F78,F79,F80,F81)</f>
        <v>0</v>
      </c>
      <c r="G72" s="91">
        <f t="shared" si="19"/>
        <v>0</v>
      </c>
      <c r="H72" s="139">
        <f>SUM(H73,H74,H75,H76,H77,H78,H79,H80,H81)</f>
        <v>0</v>
      </c>
      <c r="I72" s="91">
        <f t="shared" si="19"/>
        <v>0</v>
      </c>
      <c r="J72" s="139">
        <f>SUM(J73,J74,J75,J76,J77,J78,J79,J80,J81)</f>
        <v>0</v>
      </c>
      <c r="K72" s="91">
        <f t="shared" si="19"/>
        <v>0</v>
      </c>
      <c r="L72" s="139">
        <f>SUM(L73,L74,L75,L76,L77,L78,L79,L80,L81)</f>
        <v>0</v>
      </c>
      <c r="M72" s="91">
        <f t="shared" si="19"/>
        <v>0</v>
      </c>
      <c r="N72" s="139">
        <f>SUM(N73,N74,N75,N76,N77,N78,N79,N80,N81)</f>
        <v>0</v>
      </c>
      <c r="O72" s="91">
        <f t="shared" si="19"/>
        <v>0</v>
      </c>
      <c r="P72" s="139">
        <f>SUM(P73,P74,P75,P76,P77,P78,P79,P80,P81)</f>
        <v>0</v>
      </c>
      <c r="Q72" s="91">
        <f t="shared" si="19"/>
        <v>0</v>
      </c>
      <c r="R72" s="91">
        <f t="shared" si="19"/>
        <v>0</v>
      </c>
      <c r="S72" s="91">
        <f t="shared" si="19"/>
        <v>0</v>
      </c>
      <c r="T72" s="91">
        <f t="shared" si="19"/>
        <v>0</v>
      </c>
    </row>
    <row r="73" spans="1:20" ht="12.75">
      <c r="A73" s="57">
        <v>3231</v>
      </c>
      <c r="B73" s="58" t="s">
        <v>49</v>
      </c>
      <c r="C73" s="92"/>
      <c r="D73" s="140"/>
      <c r="E73" s="92"/>
      <c r="F73" s="140"/>
      <c r="G73" s="92"/>
      <c r="H73" s="140"/>
      <c r="I73" s="92"/>
      <c r="J73" s="140"/>
      <c r="K73" s="92"/>
      <c r="L73" s="140"/>
      <c r="M73" s="92"/>
      <c r="N73" s="140"/>
      <c r="O73" s="92"/>
      <c r="P73" s="140"/>
      <c r="Q73" s="92"/>
      <c r="R73" s="92"/>
      <c r="S73" s="92"/>
      <c r="T73" s="92"/>
    </row>
    <row r="74" spans="1:20" ht="25.5">
      <c r="A74" s="57">
        <v>3232</v>
      </c>
      <c r="B74" s="58" t="s">
        <v>50</v>
      </c>
      <c r="C74" s="92"/>
      <c r="D74" s="140"/>
      <c r="E74" s="92"/>
      <c r="F74" s="140"/>
      <c r="G74" s="92"/>
      <c r="H74" s="140"/>
      <c r="I74" s="92"/>
      <c r="J74" s="140"/>
      <c r="K74" s="92"/>
      <c r="L74" s="140"/>
      <c r="M74" s="92"/>
      <c r="N74" s="140"/>
      <c r="O74" s="92"/>
      <c r="P74" s="140"/>
      <c r="Q74" s="92"/>
      <c r="R74" s="92"/>
      <c r="S74" s="92"/>
      <c r="T74" s="92"/>
    </row>
    <row r="75" spans="1:20" ht="12.75">
      <c r="A75" s="57">
        <v>3233</v>
      </c>
      <c r="B75" s="58" t="s">
        <v>51</v>
      </c>
      <c r="C75" s="92"/>
      <c r="D75" s="140"/>
      <c r="E75" s="92"/>
      <c r="F75" s="140"/>
      <c r="G75" s="92"/>
      <c r="H75" s="140"/>
      <c r="I75" s="92"/>
      <c r="J75" s="140"/>
      <c r="K75" s="92"/>
      <c r="L75" s="140"/>
      <c r="M75" s="92"/>
      <c r="N75" s="140"/>
      <c r="O75" s="92"/>
      <c r="P75" s="140"/>
      <c r="Q75" s="92"/>
      <c r="R75" s="92"/>
      <c r="S75" s="92"/>
      <c r="T75" s="92"/>
    </row>
    <row r="76" spans="1:20" ht="12.75">
      <c r="A76" s="57">
        <v>3234</v>
      </c>
      <c r="B76" s="58" t="s">
        <v>52</v>
      </c>
      <c r="C76" s="92"/>
      <c r="D76" s="140"/>
      <c r="E76" s="92"/>
      <c r="F76" s="140"/>
      <c r="G76" s="92"/>
      <c r="H76" s="140"/>
      <c r="I76" s="92"/>
      <c r="J76" s="140"/>
      <c r="K76" s="92"/>
      <c r="L76" s="140"/>
      <c r="M76" s="92"/>
      <c r="N76" s="140"/>
      <c r="O76" s="92"/>
      <c r="P76" s="140"/>
      <c r="Q76" s="92"/>
      <c r="R76" s="92"/>
      <c r="S76" s="92"/>
      <c r="T76" s="92"/>
    </row>
    <row r="77" spans="1:20" ht="12.75">
      <c r="A77" s="57">
        <v>3235</v>
      </c>
      <c r="B77" s="58" t="s">
        <v>53</v>
      </c>
      <c r="C77" s="92"/>
      <c r="D77" s="140"/>
      <c r="E77" s="92"/>
      <c r="F77" s="140"/>
      <c r="G77" s="92"/>
      <c r="H77" s="140"/>
      <c r="I77" s="92"/>
      <c r="J77" s="140"/>
      <c r="K77" s="92"/>
      <c r="L77" s="140"/>
      <c r="M77" s="92"/>
      <c r="N77" s="140"/>
      <c r="O77" s="92"/>
      <c r="P77" s="140"/>
      <c r="Q77" s="92"/>
      <c r="R77" s="92"/>
      <c r="S77" s="92"/>
      <c r="T77" s="92"/>
    </row>
    <row r="78" spans="1:20" ht="12.75">
      <c r="A78" s="57">
        <v>3236</v>
      </c>
      <c r="B78" s="58" t="s">
        <v>54</v>
      </c>
      <c r="C78" s="92"/>
      <c r="D78" s="140"/>
      <c r="E78" s="92"/>
      <c r="F78" s="140"/>
      <c r="G78" s="92"/>
      <c r="H78" s="140"/>
      <c r="I78" s="92"/>
      <c r="J78" s="140"/>
      <c r="K78" s="92"/>
      <c r="L78" s="140"/>
      <c r="M78" s="92"/>
      <c r="N78" s="140"/>
      <c r="O78" s="92"/>
      <c r="P78" s="140"/>
      <c r="Q78" s="92"/>
      <c r="R78" s="92"/>
      <c r="S78" s="92"/>
      <c r="T78" s="92"/>
    </row>
    <row r="79" spans="1:20" ht="12.75">
      <c r="A79" s="57">
        <v>3237</v>
      </c>
      <c r="B79" s="58" t="s">
        <v>55</v>
      </c>
      <c r="C79" s="92"/>
      <c r="D79" s="140"/>
      <c r="E79" s="92"/>
      <c r="F79" s="140"/>
      <c r="G79" s="92"/>
      <c r="H79" s="140"/>
      <c r="I79" s="92"/>
      <c r="J79" s="140"/>
      <c r="K79" s="92"/>
      <c r="L79" s="140"/>
      <c r="M79" s="92"/>
      <c r="N79" s="140"/>
      <c r="O79" s="92"/>
      <c r="P79" s="140"/>
      <c r="Q79" s="92"/>
      <c r="R79" s="92"/>
      <c r="S79" s="92"/>
      <c r="T79" s="92"/>
    </row>
    <row r="80" spans="1:20" ht="12.75">
      <c r="A80" s="57">
        <v>3238</v>
      </c>
      <c r="B80" s="58" t="s">
        <v>56</v>
      </c>
      <c r="C80" s="92"/>
      <c r="D80" s="140"/>
      <c r="E80" s="92"/>
      <c r="F80" s="140"/>
      <c r="G80" s="92"/>
      <c r="H80" s="140"/>
      <c r="I80" s="92"/>
      <c r="J80" s="140"/>
      <c r="K80" s="92"/>
      <c r="L80" s="140"/>
      <c r="M80" s="92"/>
      <c r="N80" s="140"/>
      <c r="O80" s="92"/>
      <c r="P80" s="140"/>
      <c r="Q80" s="92"/>
      <c r="R80" s="92"/>
      <c r="S80" s="92"/>
      <c r="T80" s="92"/>
    </row>
    <row r="81" spans="1:20" ht="12.75">
      <c r="A81" s="57">
        <v>3239</v>
      </c>
      <c r="B81" s="58" t="s">
        <v>57</v>
      </c>
      <c r="C81" s="92"/>
      <c r="D81" s="140"/>
      <c r="E81" s="92"/>
      <c r="F81" s="140"/>
      <c r="G81" s="92"/>
      <c r="H81" s="140"/>
      <c r="I81" s="92"/>
      <c r="J81" s="140"/>
      <c r="K81" s="92"/>
      <c r="L81" s="140"/>
      <c r="M81" s="92"/>
      <c r="N81" s="140"/>
      <c r="O81" s="92"/>
      <c r="P81" s="140"/>
      <c r="Q81" s="92"/>
      <c r="R81" s="92"/>
      <c r="S81" s="92"/>
      <c r="T81" s="92"/>
    </row>
    <row r="82" spans="1:20" s="5" customFormat="1" ht="25.5">
      <c r="A82" s="63">
        <v>4</v>
      </c>
      <c r="B82" s="61" t="s">
        <v>15</v>
      </c>
      <c r="C82" s="91">
        <f>SUM(E82+G82+I82+K82+M82+O82+Q82)</f>
        <v>49600</v>
      </c>
      <c r="D82" s="139">
        <f>SUM(F82+H82+J82+L82+N82+P82)</f>
        <v>40990</v>
      </c>
      <c r="E82" s="91">
        <f>SUM(E83)</f>
        <v>0</v>
      </c>
      <c r="F82" s="139">
        <f>SUM(F83)</f>
        <v>0</v>
      </c>
      <c r="G82" s="91">
        <f aca="true" t="shared" si="20" ref="G82:T82">SUM(G83)</f>
        <v>0</v>
      </c>
      <c r="H82" s="139">
        <f t="shared" si="20"/>
        <v>0</v>
      </c>
      <c r="I82" s="91">
        <f t="shared" si="20"/>
        <v>12600</v>
      </c>
      <c r="J82" s="139">
        <f t="shared" si="20"/>
        <v>5000</v>
      </c>
      <c r="K82" s="91">
        <f t="shared" si="20"/>
        <v>30000</v>
      </c>
      <c r="L82" s="139">
        <f t="shared" si="20"/>
        <v>0</v>
      </c>
      <c r="M82" s="91">
        <f t="shared" si="20"/>
        <v>0</v>
      </c>
      <c r="N82" s="139">
        <f t="shared" si="20"/>
        <v>0</v>
      </c>
      <c r="O82" s="91">
        <f t="shared" si="20"/>
        <v>7000</v>
      </c>
      <c r="P82" s="139">
        <f t="shared" si="20"/>
        <v>35990</v>
      </c>
      <c r="Q82" s="91">
        <f t="shared" si="20"/>
        <v>0</v>
      </c>
      <c r="R82" s="91">
        <f t="shared" si="20"/>
        <v>0</v>
      </c>
      <c r="S82" s="91">
        <f t="shared" si="20"/>
        <v>0</v>
      </c>
      <c r="T82" s="91">
        <f t="shared" si="20"/>
        <v>0</v>
      </c>
    </row>
    <row r="83" spans="1:20" ht="38.25">
      <c r="A83" s="63">
        <v>42</v>
      </c>
      <c r="B83" s="61" t="s">
        <v>20</v>
      </c>
      <c r="C83" s="91">
        <f>SUM(E83+G83+I83+K83+M83+O83+Q83+R83+S83)</f>
        <v>49600</v>
      </c>
      <c r="D83" s="139">
        <f>SUM(F83+H83+J83+L83+N83+P83)</f>
        <v>40990</v>
      </c>
      <c r="E83" s="93">
        <f>SUM(E84+E89+E92)</f>
        <v>0</v>
      </c>
      <c r="F83" s="141">
        <f>SUM(F84+F89+F92)</f>
        <v>0</v>
      </c>
      <c r="G83" s="93">
        <f aca="true" t="shared" si="21" ref="G83:T83">SUM(G84+G89+G92)</f>
        <v>0</v>
      </c>
      <c r="H83" s="141">
        <f>SUM(H84+H89+H92)</f>
        <v>0</v>
      </c>
      <c r="I83" s="93">
        <f t="shared" si="21"/>
        <v>12600</v>
      </c>
      <c r="J83" s="141">
        <f>SUM(J84+J89+J92)</f>
        <v>5000</v>
      </c>
      <c r="K83" s="93">
        <f t="shared" si="21"/>
        <v>30000</v>
      </c>
      <c r="L83" s="141">
        <f>SUM(L84+L89+L92)</f>
        <v>0</v>
      </c>
      <c r="M83" s="93">
        <f t="shared" si="21"/>
        <v>0</v>
      </c>
      <c r="N83" s="141">
        <f>SUM(N84+N89+N92)</f>
        <v>0</v>
      </c>
      <c r="O83" s="93">
        <f t="shared" si="21"/>
        <v>7000</v>
      </c>
      <c r="P83" s="141">
        <f>SUM(P84+P89+P92)</f>
        <v>35990</v>
      </c>
      <c r="Q83" s="93">
        <f t="shared" si="21"/>
        <v>0</v>
      </c>
      <c r="R83" s="93">
        <f t="shared" si="21"/>
        <v>0</v>
      </c>
      <c r="S83" s="93">
        <f t="shared" si="21"/>
        <v>0</v>
      </c>
      <c r="T83" s="93">
        <f t="shared" si="21"/>
        <v>0</v>
      </c>
    </row>
    <row r="84" spans="1:20" s="96" customFormat="1" ht="12.75">
      <c r="A84" s="94">
        <v>421</v>
      </c>
      <c r="B84" s="95" t="s">
        <v>16</v>
      </c>
      <c r="C84" s="93">
        <f>SUM(C85:C88)</f>
        <v>0</v>
      </c>
      <c r="D84" s="141">
        <f>SUM(D85:D88)</f>
        <v>0</v>
      </c>
      <c r="E84" s="93">
        <f>SUM(E85:E88)</f>
        <v>0</v>
      </c>
      <c r="F84" s="141">
        <f>SUM(F85:F88)</f>
        <v>0</v>
      </c>
      <c r="G84" s="93">
        <f aca="true" t="shared" si="22" ref="G84:T84">SUM(G85:G88)</f>
        <v>0</v>
      </c>
      <c r="H84" s="141">
        <f>SUM(H85:H88)</f>
        <v>0</v>
      </c>
      <c r="I84" s="93">
        <f t="shared" si="22"/>
        <v>0</v>
      </c>
      <c r="J84" s="141">
        <f>SUM(J85:J88)</f>
        <v>0</v>
      </c>
      <c r="K84" s="93">
        <f t="shared" si="22"/>
        <v>0</v>
      </c>
      <c r="L84" s="141">
        <f>SUM(L85:L88)</f>
        <v>0</v>
      </c>
      <c r="M84" s="93">
        <f t="shared" si="22"/>
        <v>0</v>
      </c>
      <c r="N84" s="141">
        <f>SUM(N85:N88)</f>
        <v>0</v>
      </c>
      <c r="O84" s="93">
        <f t="shared" si="22"/>
        <v>0</v>
      </c>
      <c r="P84" s="141">
        <f>SUM(P85:P88)</f>
        <v>0</v>
      </c>
      <c r="Q84" s="93">
        <f t="shared" si="22"/>
        <v>0</v>
      </c>
      <c r="R84" s="93">
        <f t="shared" si="22"/>
        <v>0</v>
      </c>
      <c r="S84" s="93">
        <f t="shared" si="22"/>
        <v>0</v>
      </c>
      <c r="T84" s="93">
        <f t="shared" si="22"/>
        <v>0</v>
      </c>
    </row>
    <row r="85" spans="1:20" ht="12.75">
      <c r="A85" s="57">
        <v>4211</v>
      </c>
      <c r="B85" s="58" t="s">
        <v>62</v>
      </c>
      <c r="C85" s="92"/>
      <c r="D85" s="140"/>
      <c r="E85" s="92"/>
      <c r="F85" s="140"/>
      <c r="G85" s="92"/>
      <c r="H85" s="140"/>
      <c r="I85" s="92"/>
      <c r="J85" s="140"/>
      <c r="K85" s="92"/>
      <c r="L85" s="140"/>
      <c r="M85" s="92"/>
      <c r="N85" s="140"/>
      <c r="O85" s="92"/>
      <c r="P85" s="140"/>
      <c r="Q85" s="92"/>
      <c r="R85" s="92"/>
      <c r="S85" s="92"/>
      <c r="T85" s="92"/>
    </row>
    <row r="86" spans="1:20" ht="12.75">
      <c r="A86" s="57">
        <v>4212</v>
      </c>
      <c r="B86" s="58" t="s">
        <v>63</v>
      </c>
      <c r="C86" s="92"/>
      <c r="D86" s="140"/>
      <c r="E86" s="92"/>
      <c r="F86" s="140"/>
      <c r="G86" s="92"/>
      <c r="H86" s="140"/>
      <c r="I86" s="92"/>
      <c r="J86" s="140"/>
      <c r="K86" s="92"/>
      <c r="L86" s="140"/>
      <c r="M86" s="92"/>
      <c r="N86" s="140"/>
      <c r="O86" s="92"/>
      <c r="P86" s="140"/>
      <c r="Q86" s="92"/>
      <c r="R86" s="92"/>
      <c r="S86" s="92"/>
      <c r="T86" s="92"/>
    </row>
    <row r="87" spans="1:20" ht="25.5">
      <c r="A87" s="57">
        <v>4213</v>
      </c>
      <c r="B87" s="58" t="s">
        <v>64</v>
      </c>
      <c r="C87" s="92"/>
      <c r="D87" s="140"/>
      <c r="E87" s="92"/>
      <c r="F87" s="140"/>
      <c r="G87" s="92"/>
      <c r="H87" s="140"/>
      <c r="I87" s="92"/>
      <c r="J87" s="140"/>
      <c r="K87" s="92"/>
      <c r="L87" s="140"/>
      <c r="M87" s="92"/>
      <c r="N87" s="140"/>
      <c r="O87" s="92"/>
      <c r="P87" s="140"/>
      <c r="Q87" s="92"/>
      <c r="R87" s="92"/>
      <c r="S87" s="92"/>
      <c r="T87" s="92"/>
    </row>
    <row r="88" spans="1:20" ht="12.75">
      <c r="A88" s="57">
        <v>4214</v>
      </c>
      <c r="B88" s="58" t="s">
        <v>65</v>
      </c>
      <c r="C88" s="92"/>
      <c r="D88" s="140"/>
      <c r="E88" s="92"/>
      <c r="F88" s="140"/>
      <c r="G88" s="92"/>
      <c r="H88" s="140"/>
      <c r="I88" s="92"/>
      <c r="J88" s="140"/>
      <c r="K88" s="92"/>
      <c r="L88" s="140"/>
      <c r="M88" s="92"/>
      <c r="N88" s="140"/>
      <c r="O88" s="92"/>
      <c r="P88" s="140"/>
      <c r="Q88" s="92"/>
      <c r="R88" s="92"/>
      <c r="S88" s="92"/>
      <c r="T88" s="92"/>
    </row>
    <row r="89" spans="1:20" ht="12.75">
      <c r="A89" s="63">
        <v>422</v>
      </c>
      <c r="B89" s="61" t="s">
        <v>74</v>
      </c>
      <c r="C89" s="91">
        <f>SUM(E89+G89+I89+K89+M89+O89+Q89+R89+S89)</f>
        <v>43000</v>
      </c>
      <c r="D89" s="139">
        <f>SUM(F89+H89+J89+L89+N89+P89)</f>
        <v>3990</v>
      </c>
      <c r="E89" s="91">
        <f>SUM(E90:E91)</f>
        <v>0</v>
      </c>
      <c r="F89" s="139">
        <f>SUM(F90:F91)</f>
        <v>0</v>
      </c>
      <c r="G89" s="91">
        <f aca="true" t="shared" si="23" ref="G89:T89">SUM(G90:G91)</f>
        <v>0</v>
      </c>
      <c r="H89" s="139">
        <f>SUM(H90:H91)</f>
        <v>0</v>
      </c>
      <c r="I89" s="91">
        <f t="shared" si="23"/>
        <v>6000</v>
      </c>
      <c r="J89" s="139">
        <f>SUM(J90:J91)</f>
        <v>0</v>
      </c>
      <c r="K89" s="91">
        <f t="shared" si="23"/>
        <v>30000</v>
      </c>
      <c r="L89" s="139">
        <f>SUM(L90:L91)</f>
        <v>0</v>
      </c>
      <c r="M89" s="91">
        <f t="shared" si="23"/>
        <v>0</v>
      </c>
      <c r="N89" s="139">
        <f>SUM(N90:N91)</f>
        <v>0</v>
      </c>
      <c r="O89" s="91">
        <f t="shared" si="23"/>
        <v>7000</v>
      </c>
      <c r="P89" s="139">
        <f>SUM(P90:P91)</f>
        <v>3990</v>
      </c>
      <c r="Q89" s="91">
        <f t="shared" si="23"/>
        <v>0</v>
      </c>
      <c r="R89" s="91">
        <f t="shared" si="23"/>
        <v>0</v>
      </c>
      <c r="S89" s="91">
        <f t="shared" si="23"/>
        <v>0</v>
      </c>
      <c r="T89" s="91">
        <f t="shared" si="23"/>
        <v>0</v>
      </c>
    </row>
    <row r="90" spans="1:20" ht="12.75">
      <c r="A90" s="57">
        <v>4221</v>
      </c>
      <c r="B90" s="58" t="s">
        <v>71</v>
      </c>
      <c r="C90" s="92"/>
      <c r="D90" s="140"/>
      <c r="E90" s="92"/>
      <c r="F90" s="140"/>
      <c r="G90" s="92"/>
      <c r="H90" s="140"/>
      <c r="I90" s="92"/>
      <c r="J90" s="140"/>
      <c r="K90" s="92">
        <v>5000</v>
      </c>
      <c r="L90" s="140"/>
      <c r="M90" s="92"/>
      <c r="N90" s="140"/>
      <c r="O90" s="92"/>
      <c r="P90" s="140"/>
      <c r="Q90" s="92"/>
      <c r="R90" s="92"/>
      <c r="S90" s="92"/>
      <c r="T90" s="92"/>
    </row>
    <row r="91" spans="1:20" ht="12.75">
      <c r="A91" s="57">
        <v>4227</v>
      </c>
      <c r="B91" s="58" t="s">
        <v>75</v>
      </c>
      <c r="C91" s="92"/>
      <c r="D91" s="140"/>
      <c r="E91" s="92"/>
      <c r="F91" s="140"/>
      <c r="G91" s="92"/>
      <c r="H91" s="140"/>
      <c r="I91" s="92">
        <v>6000</v>
      </c>
      <c r="J91" s="140"/>
      <c r="K91" s="92">
        <v>25000</v>
      </c>
      <c r="L91" s="140"/>
      <c r="M91" s="92"/>
      <c r="N91" s="140"/>
      <c r="O91" s="92">
        <v>7000</v>
      </c>
      <c r="P91" s="140">
        <v>3990</v>
      </c>
      <c r="Q91" s="92"/>
      <c r="R91" s="92"/>
      <c r="S91" s="92"/>
      <c r="T91" s="92"/>
    </row>
    <row r="92" spans="1:20" ht="12.75">
      <c r="A92" s="63">
        <v>424</v>
      </c>
      <c r="B92" s="61" t="s">
        <v>76</v>
      </c>
      <c r="C92" s="91">
        <f>SUM(E92+G92+I92+K92+M92+O92+Q92+R92+S92)</f>
        <v>6600</v>
      </c>
      <c r="D92" s="139">
        <f>SUM(F92+H92+J92+L92+N92+P92)</f>
        <v>37000</v>
      </c>
      <c r="E92" s="91">
        <f>SUM(E93)</f>
        <v>0</v>
      </c>
      <c r="F92" s="139">
        <f>SUM(F93)</f>
        <v>0</v>
      </c>
      <c r="G92" s="91">
        <f aca="true" t="shared" si="24" ref="G92:T92">SUM(G93)</f>
        <v>0</v>
      </c>
      <c r="H92" s="139">
        <f t="shared" si="24"/>
        <v>0</v>
      </c>
      <c r="I92" s="91">
        <f t="shared" si="24"/>
        <v>6600</v>
      </c>
      <c r="J92" s="139">
        <f t="shared" si="24"/>
        <v>5000</v>
      </c>
      <c r="K92" s="91">
        <f t="shared" si="24"/>
        <v>0</v>
      </c>
      <c r="L92" s="139">
        <f t="shared" si="24"/>
        <v>0</v>
      </c>
      <c r="M92" s="91">
        <f t="shared" si="24"/>
        <v>0</v>
      </c>
      <c r="N92" s="139">
        <f t="shared" si="24"/>
        <v>0</v>
      </c>
      <c r="O92" s="91">
        <f t="shared" si="24"/>
        <v>0</v>
      </c>
      <c r="P92" s="139">
        <f t="shared" si="24"/>
        <v>32000</v>
      </c>
      <c r="Q92" s="91">
        <f t="shared" si="24"/>
        <v>0</v>
      </c>
      <c r="R92" s="91">
        <f t="shared" si="24"/>
        <v>0</v>
      </c>
      <c r="S92" s="91">
        <f t="shared" si="24"/>
        <v>0</v>
      </c>
      <c r="T92" s="91">
        <f t="shared" si="24"/>
        <v>0</v>
      </c>
    </row>
    <row r="93" spans="1:20" ht="12.75">
      <c r="A93" s="57">
        <v>4221</v>
      </c>
      <c r="B93" s="58" t="s">
        <v>76</v>
      </c>
      <c r="C93" s="92"/>
      <c r="D93" s="140"/>
      <c r="E93" s="92"/>
      <c r="F93" s="140"/>
      <c r="G93" s="92"/>
      <c r="H93" s="140"/>
      <c r="I93" s="92">
        <v>6600</v>
      </c>
      <c r="J93" s="140">
        <v>5000</v>
      </c>
      <c r="K93" s="92"/>
      <c r="L93" s="140"/>
      <c r="M93" s="92"/>
      <c r="N93" s="140"/>
      <c r="O93" s="92"/>
      <c r="P93" s="140">
        <v>32000</v>
      </c>
      <c r="Q93" s="92"/>
      <c r="R93" s="92"/>
      <c r="S93" s="92"/>
      <c r="T93" s="92"/>
    </row>
    <row r="94" spans="1:20" ht="12.75">
      <c r="A94" s="46"/>
      <c r="B94" s="7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46"/>
      <c r="B95" s="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46"/>
      <c r="B96" s="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>
      <c r="A97" s="46"/>
      <c r="B97" s="7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46"/>
      <c r="B98" s="7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46"/>
      <c r="B99" s="7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46"/>
      <c r="B100" s="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46"/>
      <c r="B101" s="7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46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>
      <c r="A103" s="46"/>
      <c r="B103" s="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>
      <c r="A104" s="46"/>
      <c r="B104" s="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</sheetData>
  <sheetProtection/>
  <mergeCells count="1">
    <mergeCell ref="A1:T1"/>
  </mergeCells>
  <printOptions horizontalCentered="1"/>
  <pageMargins left="0.25" right="0.25" top="0.75" bottom="0.75" header="0.3" footer="0.3"/>
  <pageSetup firstPageNumber="3" useFirstPageNumber="1" fitToHeight="0" horizontalDpi="600" verticalDpi="600" orientation="landscape" paperSize="9" scale="85" r:id="rId1"/>
  <ignoredErrors>
    <ignoredError sqref="O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 Vratišinec - tajnica</cp:lastModifiedBy>
  <cp:lastPrinted>2021-12-20T13:05:05Z</cp:lastPrinted>
  <dcterms:created xsi:type="dcterms:W3CDTF">2013-09-11T11:00:21Z</dcterms:created>
  <dcterms:modified xsi:type="dcterms:W3CDTF">2021-12-27T07:06:07Z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